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1\YandexDisk\БЮДЖЕТНЫЙ\2022\сайт\певон, уточн испонен\"/>
    </mc:Choice>
  </mc:AlternateContent>
  <xr:revisionPtr revIDLastSave="0" documentId="13_ncr:1_{AF3005AC-3547-4F92-9B98-DAD8B8FFA719}" xr6:coauthVersionLast="45" xr6:coauthVersionMax="45" xr10:uidLastSave="{00000000-0000-0000-0000-000000000000}"/>
  <bookViews>
    <workbookView xWindow="705" yWindow="1650" windowWidth="9720" windowHeight="9360" xr2:uid="{00000000-000D-0000-FFFF-FFFF00000000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Лист1!$A$3:$C$65</definedName>
    <definedName name="_xlnm.Print_Area" localSheetId="0">Лист1!$A$1:$S$59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9" i="1" l="1"/>
  <c r="P59" i="1"/>
  <c r="O59" i="1"/>
  <c r="Q58" i="1"/>
  <c r="Q57" i="1" s="1"/>
  <c r="P58" i="1"/>
  <c r="O58" i="1"/>
  <c r="Q56" i="1"/>
  <c r="P56" i="1"/>
  <c r="P54" i="1" s="1"/>
  <c r="O56" i="1"/>
  <c r="Q55" i="1"/>
  <c r="P55" i="1"/>
  <c r="O55" i="1"/>
  <c r="O54" i="1" s="1"/>
  <c r="Q53" i="1"/>
  <c r="P53" i="1"/>
  <c r="O53" i="1"/>
  <c r="Q52" i="1"/>
  <c r="P52" i="1"/>
  <c r="O52" i="1"/>
  <c r="Q51" i="1"/>
  <c r="P51" i="1"/>
  <c r="P50" i="1" s="1"/>
  <c r="O51" i="1"/>
  <c r="Q49" i="1"/>
  <c r="P49" i="1"/>
  <c r="O49" i="1"/>
  <c r="Q48" i="1"/>
  <c r="P48" i="1"/>
  <c r="O48" i="1"/>
  <c r="Q47" i="1"/>
  <c r="Q44" i="1" s="1"/>
  <c r="P47" i="1"/>
  <c r="O47" i="1"/>
  <c r="Q46" i="1"/>
  <c r="P46" i="1"/>
  <c r="P44" i="1" s="1"/>
  <c r="O46" i="1"/>
  <c r="Q45" i="1"/>
  <c r="P45" i="1"/>
  <c r="O45" i="1"/>
  <c r="O44" i="1" s="1"/>
  <c r="Q43" i="1"/>
  <c r="P43" i="1"/>
  <c r="O43" i="1"/>
  <c r="Q41" i="1"/>
  <c r="Q39" i="1" s="1"/>
  <c r="P41" i="1"/>
  <c r="O41" i="1"/>
  <c r="Q40" i="1"/>
  <c r="P40" i="1"/>
  <c r="P39" i="1" s="1"/>
  <c r="O40" i="1"/>
  <c r="Q38" i="1"/>
  <c r="P38" i="1"/>
  <c r="O38" i="1"/>
  <c r="Q37" i="1"/>
  <c r="P37" i="1"/>
  <c r="O37" i="1"/>
  <c r="Q36" i="1"/>
  <c r="Q32" i="1" s="1"/>
  <c r="P36" i="1"/>
  <c r="O36" i="1"/>
  <c r="Q35" i="1"/>
  <c r="P35" i="1"/>
  <c r="P32" i="1" s="1"/>
  <c r="O35" i="1"/>
  <c r="Q34" i="1"/>
  <c r="P34" i="1"/>
  <c r="O34" i="1"/>
  <c r="Q33" i="1"/>
  <c r="P33" i="1"/>
  <c r="O33" i="1"/>
  <c r="Q31" i="1"/>
  <c r="Q30" i="1" s="1"/>
  <c r="P31" i="1"/>
  <c r="O31" i="1"/>
  <c r="Q29" i="1"/>
  <c r="P29" i="1"/>
  <c r="O29" i="1"/>
  <c r="Q28" i="1"/>
  <c r="P28" i="1"/>
  <c r="O28" i="1"/>
  <c r="O26" i="1" s="1"/>
  <c r="Q27" i="1"/>
  <c r="P27" i="1"/>
  <c r="O27" i="1"/>
  <c r="Q25" i="1"/>
  <c r="P25" i="1"/>
  <c r="O25" i="1"/>
  <c r="Q24" i="1"/>
  <c r="P24" i="1"/>
  <c r="P20" i="1" s="1"/>
  <c r="O24" i="1"/>
  <c r="Q23" i="1"/>
  <c r="P23" i="1"/>
  <c r="O23" i="1"/>
  <c r="O20" i="1" s="1"/>
  <c r="Q22" i="1"/>
  <c r="P22" i="1"/>
  <c r="O22" i="1"/>
  <c r="Q21" i="1"/>
  <c r="P21" i="1"/>
  <c r="O21" i="1"/>
  <c r="Q19" i="1"/>
  <c r="P19" i="1"/>
  <c r="O19" i="1"/>
  <c r="Q18" i="1"/>
  <c r="P18" i="1"/>
  <c r="O18" i="1"/>
  <c r="O16" i="1" s="1"/>
  <c r="Q17" i="1"/>
  <c r="P17" i="1"/>
  <c r="O17" i="1"/>
  <c r="Q15" i="1"/>
  <c r="P15" i="1"/>
  <c r="O15" i="1"/>
  <c r="Q13" i="1"/>
  <c r="P13" i="1"/>
  <c r="O13" i="1"/>
  <c r="Q12" i="1"/>
  <c r="P12" i="1"/>
  <c r="O12" i="1"/>
  <c r="Q11" i="1"/>
  <c r="P11" i="1"/>
  <c r="O11" i="1"/>
  <c r="Q10" i="1"/>
  <c r="Q6" i="1" s="1"/>
  <c r="P10" i="1"/>
  <c r="O10" i="1"/>
  <c r="Q9" i="1"/>
  <c r="P9" i="1"/>
  <c r="P6" i="1" s="1"/>
  <c r="O9" i="1"/>
  <c r="Q8" i="1"/>
  <c r="P8" i="1"/>
  <c r="O8" i="1"/>
  <c r="O6" i="1" s="1"/>
  <c r="P7" i="1"/>
  <c r="Q7" i="1"/>
  <c r="O7" i="1"/>
  <c r="L59" i="1"/>
  <c r="K59" i="1"/>
  <c r="J59" i="1"/>
  <c r="L58" i="1"/>
  <c r="L57" i="1" s="1"/>
  <c r="K58" i="1"/>
  <c r="J58" i="1"/>
  <c r="L56" i="1"/>
  <c r="K56" i="1"/>
  <c r="K54" i="1" s="1"/>
  <c r="J56" i="1"/>
  <c r="L55" i="1"/>
  <c r="K55" i="1"/>
  <c r="J55" i="1"/>
  <c r="J54" i="1" s="1"/>
  <c r="L53" i="1"/>
  <c r="K53" i="1"/>
  <c r="J53" i="1"/>
  <c r="L52" i="1"/>
  <c r="L50" i="1" s="1"/>
  <c r="K52" i="1"/>
  <c r="J52" i="1"/>
  <c r="L51" i="1"/>
  <c r="K51" i="1"/>
  <c r="J51" i="1"/>
  <c r="L49" i="1"/>
  <c r="K49" i="1"/>
  <c r="J49" i="1"/>
  <c r="L48" i="1"/>
  <c r="K48" i="1"/>
  <c r="J48" i="1"/>
  <c r="L47" i="1"/>
  <c r="L44" i="1" s="1"/>
  <c r="K47" i="1"/>
  <c r="J47" i="1"/>
  <c r="L46" i="1"/>
  <c r="K46" i="1"/>
  <c r="K44" i="1" s="1"/>
  <c r="J46" i="1"/>
  <c r="L45" i="1"/>
  <c r="K45" i="1"/>
  <c r="J45" i="1"/>
  <c r="J44" i="1" s="1"/>
  <c r="L43" i="1"/>
  <c r="K43" i="1"/>
  <c r="J43" i="1"/>
  <c r="L41" i="1"/>
  <c r="L39" i="1" s="1"/>
  <c r="K41" i="1"/>
  <c r="J41" i="1"/>
  <c r="L40" i="1"/>
  <c r="K40" i="1"/>
  <c r="K39" i="1" s="1"/>
  <c r="J40" i="1"/>
  <c r="L38" i="1"/>
  <c r="K38" i="1"/>
  <c r="J38" i="1"/>
  <c r="L37" i="1"/>
  <c r="K37" i="1"/>
  <c r="J37" i="1"/>
  <c r="L36" i="1"/>
  <c r="L32" i="1" s="1"/>
  <c r="K36" i="1"/>
  <c r="J36" i="1"/>
  <c r="L35" i="1"/>
  <c r="K35" i="1"/>
  <c r="J35" i="1"/>
  <c r="L34" i="1"/>
  <c r="K34" i="1"/>
  <c r="J34" i="1"/>
  <c r="J32" i="1" s="1"/>
  <c r="L33" i="1"/>
  <c r="K33" i="1"/>
  <c r="J33" i="1"/>
  <c r="L31" i="1"/>
  <c r="L30" i="1" s="1"/>
  <c r="K31" i="1"/>
  <c r="J31" i="1"/>
  <c r="L29" i="1"/>
  <c r="K29" i="1"/>
  <c r="J29" i="1"/>
  <c r="L28" i="1"/>
  <c r="K28" i="1"/>
  <c r="J28" i="1"/>
  <c r="J26" i="1" s="1"/>
  <c r="L27" i="1"/>
  <c r="K27" i="1"/>
  <c r="J27" i="1"/>
  <c r="L25" i="1"/>
  <c r="K25" i="1"/>
  <c r="J25" i="1"/>
  <c r="L24" i="1"/>
  <c r="K24" i="1"/>
  <c r="K20" i="1" s="1"/>
  <c r="J24" i="1"/>
  <c r="L23" i="1"/>
  <c r="K23" i="1"/>
  <c r="J23" i="1"/>
  <c r="J20" i="1" s="1"/>
  <c r="L22" i="1"/>
  <c r="K22" i="1"/>
  <c r="J22" i="1"/>
  <c r="L21" i="1"/>
  <c r="L20" i="1" s="1"/>
  <c r="K21" i="1"/>
  <c r="J21" i="1"/>
  <c r="L19" i="1"/>
  <c r="K19" i="1"/>
  <c r="J19" i="1"/>
  <c r="L18" i="1"/>
  <c r="K18" i="1"/>
  <c r="J18" i="1"/>
  <c r="J16" i="1" s="1"/>
  <c r="L17" i="1"/>
  <c r="K17" i="1"/>
  <c r="J17" i="1"/>
  <c r="L15" i="1"/>
  <c r="L14" i="1" s="1"/>
  <c r="K15" i="1"/>
  <c r="J15" i="1"/>
  <c r="L13" i="1"/>
  <c r="K13" i="1"/>
  <c r="J13" i="1"/>
  <c r="L12" i="1"/>
  <c r="K12" i="1"/>
  <c r="J12" i="1"/>
  <c r="L11" i="1"/>
  <c r="K11" i="1"/>
  <c r="J11" i="1"/>
  <c r="L10" i="1"/>
  <c r="L6" i="1" s="1"/>
  <c r="K10" i="1"/>
  <c r="J10" i="1"/>
  <c r="L9" i="1"/>
  <c r="K9" i="1"/>
  <c r="J9" i="1"/>
  <c r="L8" i="1"/>
  <c r="K8" i="1"/>
  <c r="J8" i="1"/>
  <c r="J6" i="1" s="1"/>
  <c r="K7" i="1"/>
  <c r="L7" i="1"/>
  <c r="J7" i="1"/>
  <c r="G59" i="1"/>
  <c r="F59" i="1"/>
  <c r="E59" i="1"/>
  <c r="G58" i="1"/>
  <c r="F58" i="1"/>
  <c r="E58" i="1"/>
  <c r="G56" i="1"/>
  <c r="F56" i="1"/>
  <c r="F54" i="1" s="1"/>
  <c r="E56" i="1"/>
  <c r="G55" i="1"/>
  <c r="F55" i="1"/>
  <c r="E55" i="1"/>
  <c r="E54" i="1" s="1"/>
  <c r="G53" i="1"/>
  <c r="F53" i="1"/>
  <c r="E53" i="1"/>
  <c r="G52" i="1"/>
  <c r="F52" i="1"/>
  <c r="E52" i="1"/>
  <c r="G51" i="1"/>
  <c r="F51" i="1"/>
  <c r="F50" i="1" s="1"/>
  <c r="E51" i="1"/>
  <c r="G49" i="1"/>
  <c r="F49" i="1"/>
  <c r="E49" i="1"/>
  <c r="G48" i="1"/>
  <c r="F48" i="1"/>
  <c r="E48" i="1"/>
  <c r="G47" i="1"/>
  <c r="G44" i="1" s="1"/>
  <c r="F47" i="1"/>
  <c r="E47" i="1"/>
  <c r="G46" i="1"/>
  <c r="F46" i="1"/>
  <c r="F44" i="1" s="1"/>
  <c r="E46" i="1"/>
  <c r="G45" i="1"/>
  <c r="F45" i="1"/>
  <c r="E45" i="1"/>
  <c r="E44" i="1" s="1"/>
  <c r="G43" i="1"/>
  <c r="F43" i="1"/>
  <c r="E43" i="1"/>
  <c r="G41" i="1"/>
  <c r="G39" i="1" s="1"/>
  <c r="F41" i="1"/>
  <c r="E41" i="1"/>
  <c r="G40" i="1"/>
  <c r="F40" i="1"/>
  <c r="F39" i="1" s="1"/>
  <c r="E40" i="1"/>
  <c r="G38" i="1"/>
  <c r="F38" i="1"/>
  <c r="E38" i="1"/>
  <c r="G37" i="1"/>
  <c r="F37" i="1"/>
  <c r="E37" i="1"/>
  <c r="G36" i="1"/>
  <c r="F36" i="1"/>
  <c r="E36" i="1"/>
  <c r="G35" i="1"/>
  <c r="F35" i="1"/>
  <c r="F32" i="1" s="1"/>
  <c r="E35" i="1"/>
  <c r="G34" i="1"/>
  <c r="F34" i="1"/>
  <c r="E34" i="1"/>
  <c r="G33" i="1"/>
  <c r="F33" i="1"/>
  <c r="E33" i="1"/>
  <c r="G31" i="1"/>
  <c r="G30" i="1" s="1"/>
  <c r="F31" i="1"/>
  <c r="E31" i="1"/>
  <c r="G29" i="1"/>
  <c r="F29" i="1"/>
  <c r="F26" i="1" s="1"/>
  <c r="E29" i="1"/>
  <c r="G28" i="1"/>
  <c r="F28" i="1"/>
  <c r="E28" i="1"/>
  <c r="E26" i="1" s="1"/>
  <c r="G27" i="1"/>
  <c r="F27" i="1"/>
  <c r="E27" i="1"/>
  <c r="G25" i="1"/>
  <c r="F25" i="1"/>
  <c r="E25" i="1"/>
  <c r="G24" i="1"/>
  <c r="F24" i="1"/>
  <c r="F20" i="1" s="1"/>
  <c r="E24" i="1"/>
  <c r="G23" i="1"/>
  <c r="F23" i="1"/>
  <c r="E23" i="1"/>
  <c r="E20" i="1" s="1"/>
  <c r="G22" i="1"/>
  <c r="F22" i="1"/>
  <c r="E22" i="1"/>
  <c r="G21" i="1"/>
  <c r="G20" i="1" s="1"/>
  <c r="F21" i="1"/>
  <c r="E21" i="1"/>
  <c r="G19" i="1"/>
  <c r="F19" i="1"/>
  <c r="F16" i="1" s="1"/>
  <c r="E19" i="1"/>
  <c r="G18" i="1"/>
  <c r="F18" i="1"/>
  <c r="E18" i="1"/>
  <c r="G17" i="1"/>
  <c r="F17" i="1"/>
  <c r="E17" i="1"/>
  <c r="G15" i="1"/>
  <c r="G14" i="1" s="1"/>
  <c r="F15" i="1"/>
  <c r="E15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F6" i="1" s="1"/>
  <c r="E9" i="1"/>
  <c r="G8" i="1"/>
  <c r="F8" i="1"/>
  <c r="E8" i="1"/>
  <c r="E6" i="1" s="1"/>
  <c r="F7" i="1"/>
  <c r="G7" i="1"/>
  <c r="E7" i="1"/>
  <c r="P57" i="1"/>
  <c r="O57" i="1"/>
  <c r="K57" i="1"/>
  <c r="J57" i="1"/>
  <c r="Q54" i="1"/>
  <c r="L54" i="1"/>
  <c r="Q50" i="1"/>
  <c r="O50" i="1"/>
  <c r="K50" i="1"/>
  <c r="J50" i="1"/>
  <c r="Q42" i="1"/>
  <c r="P42" i="1"/>
  <c r="O42" i="1"/>
  <c r="L42" i="1"/>
  <c r="K42" i="1"/>
  <c r="J42" i="1"/>
  <c r="O39" i="1"/>
  <c r="J39" i="1"/>
  <c r="O32" i="1"/>
  <c r="K32" i="1"/>
  <c r="P30" i="1"/>
  <c r="O30" i="1"/>
  <c r="K30" i="1"/>
  <c r="J30" i="1"/>
  <c r="Q26" i="1"/>
  <c r="P26" i="1"/>
  <c r="L26" i="1"/>
  <c r="K26" i="1"/>
  <c r="Q20" i="1"/>
  <c r="Q16" i="1"/>
  <c r="P16" i="1"/>
  <c r="L16" i="1"/>
  <c r="K16" i="1"/>
  <c r="Q14" i="1"/>
  <c r="P14" i="1"/>
  <c r="O14" i="1"/>
  <c r="K14" i="1"/>
  <c r="J14" i="1"/>
  <c r="K6" i="1"/>
  <c r="G57" i="1"/>
  <c r="F57" i="1"/>
  <c r="G54" i="1"/>
  <c r="G50" i="1"/>
  <c r="G42" i="1"/>
  <c r="F42" i="1"/>
  <c r="G32" i="1"/>
  <c r="F30" i="1"/>
  <c r="G26" i="1"/>
  <c r="G16" i="1"/>
  <c r="F14" i="1"/>
  <c r="G6" i="1"/>
  <c r="E57" i="1"/>
  <c r="E50" i="1"/>
  <c r="E42" i="1"/>
  <c r="E39" i="1"/>
  <c r="E32" i="1"/>
  <c r="E30" i="1"/>
  <c r="E16" i="1"/>
  <c r="E14" i="1"/>
  <c r="G5" i="1" l="1"/>
  <c r="F5" i="1"/>
  <c r="E5" i="1"/>
  <c r="O5" i="1"/>
  <c r="J5" i="1"/>
  <c r="Q5" i="1"/>
  <c r="L5" i="1"/>
  <c r="P5" i="1"/>
  <c r="K5" i="1"/>
  <c r="I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M7" i="1"/>
  <c r="M8" i="1"/>
  <c r="M9" i="1"/>
  <c r="M10" i="1"/>
  <c r="M11" i="1"/>
  <c r="M12" i="1"/>
  <c r="M13" i="1"/>
  <c r="M14" i="1"/>
  <c r="M15" i="1"/>
  <c r="M17" i="1"/>
  <c r="M18" i="1"/>
  <c r="M19" i="1"/>
  <c r="M21" i="1"/>
  <c r="M22" i="1"/>
  <c r="M23" i="1"/>
  <c r="M24" i="1"/>
  <c r="M25" i="1"/>
  <c r="M27" i="1"/>
  <c r="M28" i="1"/>
  <c r="M29" i="1"/>
  <c r="M31" i="1"/>
  <c r="M33" i="1"/>
  <c r="M34" i="1"/>
  <c r="M35" i="1"/>
  <c r="M36" i="1"/>
  <c r="M37" i="1"/>
  <c r="M38" i="1"/>
  <c r="M40" i="1"/>
  <c r="M41" i="1"/>
  <c r="M42" i="1"/>
  <c r="M43" i="1"/>
  <c r="M44" i="1"/>
  <c r="M45" i="1"/>
  <c r="M46" i="1"/>
  <c r="M47" i="1"/>
  <c r="M48" i="1"/>
  <c r="M49" i="1"/>
  <c r="M51" i="1"/>
  <c r="M52" i="1"/>
  <c r="M53" i="1"/>
  <c r="M54" i="1"/>
  <c r="M55" i="1"/>
  <c r="M56" i="1"/>
  <c r="M58" i="1"/>
  <c r="M59" i="1"/>
  <c r="K60" i="1"/>
  <c r="L60" i="1"/>
  <c r="M60" i="1" s="1"/>
  <c r="M61" i="1"/>
  <c r="M62" i="1"/>
  <c r="M63" i="1"/>
  <c r="M64" i="1"/>
  <c r="M65" i="1"/>
  <c r="R7" i="1"/>
  <c r="R8" i="1"/>
  <c r="R9" i="1"/>
  <c r="R10" i="1"/>
  <c r="R11" i="1"/>
  <c r="R12" i="1"/>
  <c r="R13" i="1"/>
  <c r="R15" i="1"/>
  <c r="R16" i="1"/>
  <c r="R17" i="1"/>
  <c r="R18" i="1"/>
  <c r="R19" i="1"/>
  <c r="R21" i="1"/>
  <c r="R22" i="1"/>
  <c r="R23" i="1"/>
  <c r="R24" i="1"/>
  <c r="R25" i="1"/>
  <c r="R27" i="1"/>
  <c r="R28" i="1"/>
  <c r="R29" i="1"/>
  <c r="R30" i="1"/>
  <c r="R31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M30" i="1" l="1"/>
  <c r="R20" i="1"/>
  <c r="M57" i="1"/>
  <c r="M39" i="1"/>
  <c r="M32" i="1"/>
  <c r="M26" i="1"/>
  <c r="M16" i="1"/>
  <c r="H50" i="1"/>
  <c r="H26" i="1"/>
  <c r="I6" i="1"/>
  <c r="M50" i="1"/>
  <c r="H6" i="1"/>
  <c r="R32" i="1"/>
  <c r="R14" i="1"/>
  <c r="M20" i="1"/>
  <c r="R26" i="1"/>
  <c r="M6" i="1"/>
  <c r="R6" i="1"/>
  <c r="I33" i="1"/>
  <c r="I5" i="1" l="1"/>
  <c r="H5" i="1"/>
  <c r="M5" i="1"/>
  <c r="R5" i="1"/>
  <c r="N65" i="1" l="1"/>
  <c r="N64" i="1"/>
  <c r="N63" i="1"/>
  <c r="N62" i="1"/>
  <c r="N61" i="1"/>
  <c r="N59" i="1"/>
  <c r="N58" i="1"/>
  <c r="N55" i="1"/>
  <c r="I64" i="1"/>
  <c r="I62" i="1"/>
  <c r="S34" i="1"/>
  <c r="S28" i="1"/>
  <c r="S18" i="1"/>
  <c r="S8" i="1"/>
  <c r="S52" i="1"/>
  <c r="S47" i="1"/>
  <c r="S45" i="1"/>
  <c r="S37" i="1"/>
  <c r="S35" i="1"/>
  <c r="S29" i="1"/>
  <c r="S24" i="1"/>
  <c r="S22" i="1"/>
  <c r="S19" i="1"/>
  <c r="S13" i="1"/>
  <c r="S11" i="1"/>
  <c r="S9" i="1"/>
  <c r="S7" i="1"/>
  <c r="S46" i="1"/>
  <c r="S41" i="1"/>
  <c r="S51" i="1"/>
  <c r="S38" i="1"/>
  <c r="S25" i="1"/>
  <c r="S10" i="1"/>
  <c r="S48" i="1"/>
  <c r="S36" i="1"/>
  <c r="S23" i="1"/>
  <c r="S12" i="1"/>
  <c r="S63" i="1"/>
  <c r="S62" i="1"/>
  <c r="S61" i="1"/>
  <c r="S60" i="1"/>
  <c r="I60" i="1"/>
  <c r="S59" i="1"/>
  <c r="S58" i="1"/>
  <c r="S55" i="1"/>
  <c r="I58" i="1"/>
  <c r="S65" i="1"/>
  <c r="S64" i="1"/>
  <c r="I63" i="1"/>
  <c r="I59" i="1"/>
  <c r="I55" i="1"/>
  <c r="I65" i="1"/>
  <c r="I61" i="1"/>
  <c r="N60" i="1" l="1"/>
  <c r="N52" i="1"/>
  <c r="N47" i="1"/>
  <c r="N45" i="1"/>
  <c r="N37" i="1"/>
  <c r="N35" i="1"/>
  <c r="N29" i="1"/>
  <c r="N24" i="1"/>
  <c r="N22" i="1"/>
  <c r="N19" i="1"/>
  <c r="N13" i="1"/>
  <c r="N11" i="1"/>
  <c r="N9" i="1"/>
  <c r="N7" i="1"/>
  <c r="N51" i="1"/>
  <c r="N48" i="1"/>
  <c r="N46" i="1"/>
  <c r="N41" i="1"/>
  <c r="N38" i="1"/>
  <c r="N36" i="1"/>
  <c r="N34" i="1"/>
  <c r="N28" i="1"/>
  <c r="N25" i="1"/>
  <c r="N23" i="1"/>
  <c r="N18" i="1"/>
  <c r="N12" i="1"/>
  <c r="N10" i="1"/>
  <c r="N8" i="1"/>
  <c r="I8" i="1"/>
  <c r="I9" i="1"/>
  <c r="I10" i="1"/>
  <c r="I11" i="1"/>
  <c r="I12" i="1"/>
  <c r="I13" i="1"/>
  <c r="I18" i="1"/>
  <c r="I19" i="1"/>
  <c r="I22" i="1"/>
  <c r="I23" i="1"/>
  <c r="I25" i="1"/>
  <c r="I28" i="1"/>
  <c r="I29" i="1"/>
  <c r="I34" i="1"/>
  <c r="I35" i="1"/>
  <c r="I36" i="1"/>
  <c r="I37" i="1"/>
  <c r="I38" i="1"/>
  <c r="I41" i="1"/>
  <c r="I45" i="1"/>
  <c r="I46" i="1"/>
  <c r="I47" i="1"/>
  <c r="I51" i="1"/>
  <c r="I50" i="1" l="1"/>
  <c r="I57" i="1"/>
  <c r="I42" i="1"/>
  <c r="S30" i="1"/>
  <c r="S44" i="1"/>
  <c r="S54" i="1"/>
  <c r="N50" i="1"/>
  <c r="N57" i="1"/>
  <c r="N16" i="1"/>
  <c r="N20" i="1"/>
  <c r="N32" i="1"/>
  <c r="I44" i="1"/>
  <c r="I54" i="1"/>
  <c r="N14" i="1"/>
  <c r="N26" i="1"/>
  <c r="N42" i="1"/>
  <c r="S39" i="1"/>
  <c r="N39" i="1"/>
  <c r="N30" i="1"/>
  <c r="S50" i="1"/>
  <c r="S57" i="1"/>
  <c r="S16" i="1"/>
  <c r="S20" i="1"/>
  <c r="S32" i="1"/>
  <c r="N44" i="1"/>
  <c r="N54" i="1"/>
  <c r="S14" i="1"/>
  <c r="S26" i="1"/>
  <c r="S42" i="1"/>
  <c r="I49" i="1"/>
  <c r="I43" i="1"/>
  <c r="I53" i="1"/>
  <c r="S53" i="1"/>
  <c r="N43" i="1"/>
  <c r="N6" i="1"/>
  <c r="N31" i="1"/>
  <c r="N49" i="1"/>
  <c r="N15" i="1"/>
  <c r="N27" i="1"/>
  <c r="N40" i="1"/>
  <c r="N21" i="1"/>
  <c r="N33" i="1"/>
  <c r="N17" i="1"/>
  <c r="N53" i="1"/>
  <c r="I24" i="1"/>
  <c r="I52" i="1"/>
  <c r="I48" i="1"/>
  <c r="S56" i="1"/>
  <c r="S6" i="1" l="1"/>
  <c r="I39" i="1"/>
  <c r="S43" i="1"/>
  <c r="S49" i="1"/>
  <c r="S21" i="1"/>
  <c r="S27" i="1"/>
  <c r="S31" i="1"/>
  <c r="S40" i="1"/>
  <c r="S15" i="1"/>
  <c r="S17" i="1"/>
  <c r="S33" i="1"/>
  <c r="I31" i="1"/>
  <c r="I40" i="1"/>
  <c r="I17" i="1"/>
  <c r="I27" i="1"/>
  <c r="I15" i="1"/>
  <c r="I21" i="1"/>
  <c r="N56" i="1"/>
  <c r="I56" i="1"/>
  <c r="I14" i="1" l="1"/>
  <c r="I32" i="1"/>
  <c r="I30" i="1"/>
  <c r="I16" i="1"/>
  <c r="I20" i="1"/>
  <c r="I26" i="1"/>
  <c r="S5" i="1"/>
  <c r="N5" i="1"/>
</calcChain>
</file>

<file path=xl/sharedStrings.xml><?xml version="1.0" encoding="utf-8"?>
<sst xmlns="http://schemas.openxmlformats.org/spreadsheetml/2006/main" count="231" uniqueCount="138">
  <si>
    <t>Исполнено</t>
  </si>
  <si>
    <t>Процент исполнения</t>
  </si>
  <si>
    <t>Отклонение
(+,-)</t>
  </si>
  <si>
    <t>бюджет муниципального района</t>
  </si>
  <si>
    <t>Раздел</t>
  </si>
  <si>
    <t>Подраздел</t>
  </si>
  <si>
    <t>Наименование показателей</t>
  </si>
  <si>
    <t>Расходы - всего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</si>
  <si>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</si>
  <si>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</si>
  <si>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</si>
  <si>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</si>
  <si>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</si>
  <si>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</si>
  <si>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</si>
  <si>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</si>
  <si>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</si>
  <si>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</si>
  <si>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</si>
  <si>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</si>
  <si>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</si>
  <si>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</si>
  <si>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</si>
  <si>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</si>
  <si>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</si>
  <si>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</si>
  <si>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</si>
  <si>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</si>
  <si>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</si>
  <si>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</si>
  <si>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</si>
  <si>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</si>
  <si>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</si>
  <si>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</si>
  <si>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</si>
  <si>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</si>
  <si>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</si>
  <si>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</si>
  <si>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</si>
  <si>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</si>
  <si>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</si>
  <si>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</si>
  <si>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</si>
  <si>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</si>
  <si>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</si>
  <si>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</si>
  <si>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</si>
  <si>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</si>
  <si>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</si>
  <si>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</si>
  <si>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</si>
  <si>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</si>
  <si>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</si>
  <si>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</si>
  <si>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</si>
  <si>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</si>
  <si>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</si>
  <si>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</si>
  <si>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</si>
  <si>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</si>
  <si>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</si>
  <si>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</si>
  <si>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</si>
  <si>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</si>
  <si>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</si>
  <si>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</si>
  <si>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</si>
  <si>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</si>
  <si>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</si>
  <si>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</si>
  <si>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</si>
  <si>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</si>
  <si>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</si>
  <si>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Здравоохранение</t>
  </si>
  <si>
    <t xml:space="preserve">Другие вопросы в области здравоохранения </t>
  </si>
  <si>
    <t>Иные дотации</t>
  </si>
  <si>
    <t>0100</t>
  </si>
  <si>
    <t>0102</t>
  </si>
  <si>
    <t>0103</t>
  </si>
  <si>
    <t>0104</t>
  </si>
  <si>
    <t>0105</t>
  </si>
  <si>
    <t>0107</t>
  </si>
  <si>
    <t>0111</t>
  </si>
  <si>
    <t>0113</t>
  </si>
  <si>
    <t>0200</t>
  </si>
  <si>
    <t>0203</t>
  </si>
  <si>
    <t>0300</t>
  </si>
  <si>
    <t>0304</t>
  </si>
  <si>
    <t>0310</t>
  </si>
  <si>
    <t>0314</t>
  </si>
  <si>
    <t>0400</t>
  </si>
  <si>
    <t>0401</t>
  </si>
  <si>
    <t>0405</t>
  </si>
  <si>
    <t>0408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</si>
  <si>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</si>
  <si>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</si>
  <si>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</si>
  <si>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</si>
  <si>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</si>
  <si>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</si>
  <si>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</si>
  <si>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</si>
  <si>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</si>
  <si>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</si>
  <si>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</si>
  <si>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</si>
  <si>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</si>
  <si>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</si>
  <si>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</si>
  <si>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</si>
  <si>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</si>
  <si>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</si>
  <si>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</si>
  <si>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</si>
  <si>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</si>
  <si>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</si>
  <si>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</si>
  <si>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</si>
  <si>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</si>
  <si>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</si>
  <si>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</si>
  <si>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</si>
  <si>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</si>
  <si>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1105</t>
  </si>
  <si>
    <t>1200</t>
  </si>
  <si>
    <t>1201</t>
  </si>
  <si>
    <t>1202</t>
  </si>
  <si>
    <t>1400</t>
  </si>
  <si>
    <t>1401</t>
  </si>
  <si>
    <t>1402</t>
  </si>
  <si>
    <t>0</t>
  </si>
  <si>
    <t>ИТОГ:</t>
  </si>
  <si>
    <t/>
  </si>
  <si>
    <t>бюджет городского и сельских поселений</t>
  </si>
  <si>
    <t>Сведения об исполнении консолидированного бюджета  муниципального района "Вейделевский район"
за  2022 года в сравнении с первоначально утвержденными решением о бюджете значениями и с уточненными значениями с учетом внесенных изменений</t>
  </si>
  <si>
    <t>консолидированный бюджет</t>
  </si>
  <si>
    <t>Первоначальный бюджет</t>
  </si>
  <si>
    <t>Уточненый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</si>
</sst>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99">
    <xf numFmtId="0" fontId="0" fillId="0" borderId="0" xfId="0"/>
    <xf numFmtId="49" fontId="8" fillId="2" borderId="1" xfId="0" applyNumberFormat="1" applyFont="1" applyFill="1" applyBorder="1"/>
    <xf numFmtId="49" fontId="7" fillId="2" borderId="1" xfId="0" applyNumberFormat="1" applyFont="1" applyFill="1" applyBorder="1"/>
    <xf numFmtId="0" fontId="0" fillId="2" borderId="0" xfId="0" applyFill="1"/>
    <xf numFmtId="0" fontId="5" fillId="2" borderId="0" xfId="0" applyFont="1" applyFill="1"/>
    <xf numFmtId="49" fontId="5" fillId="2" borderId="0" xfId="0" applyNumberFormat="1" applyFont="1" applyFill="1"/>
    <xf numFmtId="164" fontId="5" fillId="2" borderId="0" xfId="0" applyNumberFormat="1" applyFont="1" applyFill="1"/>
    <xf numFmtId="0" fontId="9" fillId="2" borderId="0" xfId="0" applyFont="1" applyFill="1"/>
    <xf numFmtId="164" fontId="6" fillId="2" borderId="8" xfId="0" applyNumberFormat="1" applyFont="1" applyFill="1" applyBorder="1"/>
    <xf numFmtId="16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/>
    <xf numFmtId="164" fontId="6" fillId="2" borderId="9" xfId="0" applyNumberFormat="1" applyFont="1" applyFill="1" applyBorder="1"/>
    <xf numFmtId="0" fontId="2" fillId="2" borderId="0" xfId="0" applyFont="1" applyFill="1"/>
    <xf numFmtId="164" fontId="2" fillId="2" borderId="3" xfId="0" applyNumberFormat="1" applyFont="1" applyFill="1" applyBorder="1"/>
    <xf numFmtId="164" fontId="2" fillId="2" borderId="1" xfId="0" applyNumberFormat="1" applyFont="1" applyFill="1" applyBorder="1"/>
    <xf numFmtId="164" fontId="2" fillId="2" borderId="8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/>
    <xf numFmtId="164" fontId="2" fillId="2" borderId="9" xfId="0" applyNumberFormat="1" applyFont="1" applyFill="1" applyBorder="1"/>
    <xf numFmtId="2" fontId="8" fillId="2" borderId="1" xfId="0" applyNumberFormat="1" applyFont="1" applyFill="1" applyBorder="1"/>
    <xf numFmtId="49" fontId="7" fillId="2" borderId="4" xfId="0" applyNumberFormat="1" applyFont="1" applyFill="1" applyBorder="1"/>
    <xf numFmtId="164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6" fillId="2" borderId="4" xfId="0" applyNumberFormat="1" applyFont="1" applyFill="1" applyBorder="1"/>
    <xf numFmtId="164" fontId="6" fillId="2" borderId="3" xfId="0" applyNumberFormat="1" applyFont="1" applyFill="1" applyBorder="1"/>
    <xf numFmtId="164" fontId="5" fillId="2" borderId="4" xfId="0" applyNumberFormat="1" applyFont="1" applyFill="1" applyBorder="1" applyAlignment="1">
      <alignment horizontal="center"/>
    </xf>
    <xf numFmtId="164" fontId="5" fillId="2" borderId="4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2" fontId="8" fillId="2" borderId="4" xfId="0" applyNumberFormat="1" applyFont="1" applyFill="1" applyBorder="1"/>
    <xf numFmtId="2" fontId="7" fillId="2" borderId="16" xfId="0" applyNumberFormat="1" applyFont="1" applyFill="1" applyBorder="1"/>
    <xf numFmtId="2" fontId="8" fillId="2" borderId="16" xfId="0" applyNumberFormat="1" applyFont="1" applyFill="1" applyBorder="1"/>
    <xf numFmtId="2" fontId="7" fillId="2" borderId="17" xfId="0" applyNumberFormat="1" applyFont="1" applyFill="1" applyBorder="1"/>
    <xf numFmtId="49" fontId="8" fillId="2" borderId="8" xfId="0" applyNumberFormat="1" applyFont="1" applyFill="1" applyBorder="1"/>
    <xf numFmtId="49" fontId="7" fillId="2" borderId="8" xfId="0" applyNumberFormat="1" applyFont="1" applyFill="1" applyBorder="1"/>
    <xf numFmtId="49" fontId="7" fillId="2" borderId="11" xfId="0" applyNumberFormat="1" applyFont="1" applyFill="1" applyBorder="1"/>
    <xf numFmtId="49" fontId="7" fillId="2" borderId="12" xfId="0" applyNumberFormat="1" applyFont="1" applyFill="1" applyBorder="1"/>
    <xf numFmtId="2" fontId="12" fillId="2" borderId="4" xfId="0" applyNumberFormat="1" applyFont="1" applyFill="1" applyBorder="1" applyAlignment="1">
      <alignment wrapText="1" shrinkToFit="1"/>
    </xf>
    <xf numFmtId="2" fontId="12" fillId="2" borderId="1" xfId="0" applyNumberFormat="1" applyFont="1" applyFill="1" applyBorder="1" applyAlignment="1">
      <alignment wrapText="1" shrinkToFit="1"/>
    </xf>
    <xf numFmtId="2" fontId="11" fillId="2" borderId="1" xfId="0" applyNumberFormat="1" applyFont="1" applyFill="1" applyBorder="1" applyAlignment="1">
      <alignment wrapText="1" shrinkToFit="1"/>
    </xf>
    <xf numFmtId="0" fontId="13" fillId="2" borderId="0" xfId="0" applyFont="1" applyFill="1" applyAlignment="1">
      <alignment wrapText="1" shrinkToFit="1"/>
    </xf>
    <xf numFmtId="2" fontId="11" fillId="2" borderId="0" xfId="0" applyNumberFormat="1" applyFont="1" applyFill="1" applyBorder="1" applyAlignment="1">
      <alignment wrapText="1" shrinkToFit="1"/>
    </xf>
    <xf numFmtId="2" fontId="11" fillId="2" borderId="2" xfId="0" applyNumberFormat="1" applyFont="1" applyFill="1" applyBorder="1" applyAlignment="1">
      <alignment wrapText="1" shrinkToFit="1"/>
    </xf>
    <xf numFmtId="2" fontId="12" fillId="2" borderId="2" xfId="0" applyNumberFormat="1" applyFont="1" applyFill="1" applyBorder="1" applyAlignment="1">
      <alignment wrapText="1" shrinkToFit="1"/>
    </xf>
    <xf numFmtId="0" fontId="15" fillId="2" borderId="2" xfId="1" applyFont="1" applyFill="1" applyBorder="1" applyAlignment="1">
      <alignment wrapText="1" shrinkToFit="1" readingOrder="1"/>
    </xf>
    <xf numFmtId="2" fontId="12" fillId="2" borderId="13" xfId="0" applyNumberFormat="1" applyFont="1" applyFill="1" applyBorder="1" applyAlignment="1">
      <alignment wrapText="1" shrinkToFit="1"/>
    </xf>
    <xf numFmtId="2" fontId="12" fillId="2" borderId="10" xfId="0" applyNumberFormat="1" applyFont="1" applyFill="1" applyBorder="1" applyAlignment="1">
      <alignment wrapText="1" shrinkToFit="1"/>
    </xf>
    <xf numFmtId="2" fontId="12" fillId="2" borderId="8" xfId="0" applyNumberFormat="1" applyFont="1" applyFill="1" applyBorder="1" applyAlignment="1">
      <alignment wrapText="1" shrinkToFit="1"/>
    </xf>
    <xf numFmtId="2" fontId="12" fillId="2" borderId="11" xfId="0" applyNumberFormat="1" applyFont="1" applyFill="1" applyBorder="1" applyAlignment="1">
      <alignment wrapText="1" shrinkToFit="1"/>
    </xf>
    <xf numFmtId="0" fontId="2" fillId="2" borderId="0" xfId="0" applyFont="1" applyFill="1" applyBorder="1" applyAlignment="1">
      <alignment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164" fontId="3" fillId="2" borderId="21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 wrapText="1" shrinkToFit="1"/>
    </xf>
    <xf numFmtId="0" fontId="13" fillId="2" borderId="13" xfId="0" applyFont="1" applyFill="1" applyBorder="1" applyAlignment="1">
      <alignment horizontal="center" wrapText="1" shrinkToFit="1"/>
    </xf>
    <xf numFmtId="164" fontId="1" fillId="2" borderId="1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wrapText="1" shrinkToFit="1"/>
    </xf>
    <xf numFmtId="164" fontId="9" fillId="2" borderId="23" xfId="0" applyNumberFormat="1" applyFont="1" applyFill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/>
    <xf numFmtId="164" fontId="6" fillId="2" borderId="6" xfId="0" applyNumberFormat="1" applyFont="1" applyFill="1" applyBorder="1"/>
    <xf numFmtId="164" fontId="6" fillId="2" borderId="6" xfId="0" applyNumberFormat="1" applyFont="1" applyFill="1" applyBorder="1" applyAlignment="1">
      <alignment horizontal="center"/>
    </xf>
    <xf numFmtId="164" fontId="6" fillId="2" borderId="7" xfId="0" applyNumberFormat="1" applyFont="1" applyFill="1" applyBorder="1"/>
    <xf numFmtId="164" fontId="6" fillId="2" borderId="20" xfId="0" applyNumberFormat="1" applyFont="1" applyFill="1" applyBorder="1"/>
    <xf numFmtId="0" fontId="9" fillId="2" borderId="25" xfId="0" applyFont="1" applyFill="1" applyBorder="1" applyAlignment="1">
      <alignment horizontal="center" wrapText="1" shrinkToFit="1"/>
    </xf>
    <xf numFmtId="164" fontId="6" fillId="2" borderId="26" xfId="0" applyNumberFormat="1" applyFont="1" applyFill="1" applyBorder="1"/>
    <xf numFmtId="164" fontId="5" fillId="2" borderId="27" xfId="0" applyNumberFormat="1" applyFont="1" applyFill="1" applyBorder="1"/>
    <xf numFmtId="164" fontId="6" fillId="2" borderId="27" xfId="0" applyNumberFormat="1" applyFont="1" applyFill="1" applyBorder="1"/>
    <xf numFmtId="164" fontId="5" fillId="2" borderId="27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/>
    </xf>
    <xf numFmtId="164" fontId="2" fillId="2" borderId="14" xfId="0" applyNumberFormat="1" applyFont="1" applyFill="1" applyBorder="1"/>
    <xf numFmtId="164" fontId="2" fillId="2" borderId="29" xfId="0" applyNumberFormat="1" applyFont="1" applyFill="1" applyBorder="1"/>
    <xf numFmtId="164" fontId="2" fillId="2" borderId="27" xfId="0" applyNumberFormat="1" applyFont="1" applyFill="1" applyBorder="1"/>
    <xf numFmtId="164" fontId="5" fillId="2" borderId="30" xfId="0" applyNumberFormat="1" applyFont="1" applyFill="1" applyBorder="1"/>
    <xf numFmtId="0" fontId="6" fillId="2" borderId="15" xfId="0" applyFont="1" applyFill="1" applyBorder="1" applyAlignment="1"/>
    <xf numFmtId="49" fontId="6" fillId="2" borderId="5" xfId="0" applyNumberFormat="1" applyFont="1" applyFill="1" applyBorder="1" applyAlignment="1"/>
    <xf numFmtId="49" fontId="6" fillId="2" borderId="6" xfId="0" applyNumberFormat="1" applyFont="1" applyFill="1" applyBorder="1" applyAlignment="1"/>
    <xf numFmtId="0" fontId="14" fillId="2" borderId="20" xfId="0" applyFont="1" applyFill="1" applyBorder="1" applyAlignment="1">
      <alignment wrapText="1" shrinkToFit="1"/>
    </xf>
    <xf numFmtId="2" fontId="12" fillId="2" borderId="12" xfId="0" applyNumberFormat="1" applyFont="1" applyFill="1" applyBorder="1" applyAlignment="1">
      <alignment wrapText="1" shrinkToFit="1"/>
    </xf>
    <xf numFmtId="164" fontId="2" fillId="2" borderId="13" xfId="0" applyNumberFormat="1" applyFont="1" applyFill="1" applyBorder="1"/>
    <xf numFmtId="164" fontId="2" fillId="2" borderId="18" xfId="0" applyNumberFormat="1" applyFont="1" applyFill="1" applyBorder="1"/>
  </cellXfs>
  <cellStyles count="2">
    <cellStyle name="Normal" xfId="1" xr:uid="{F467660A-80DA-412E-B873-3E81A607BBD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77;&#1088;&#1082;&#1072;%2012%20&#1087;&#1077;&#1088;&#1080;&#1086;&#1076;&#1086;&#1074;%20&#1101;&#1090;&#1072;&#1083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>
        <row r="3">
          <cell r="C3">
            <v>2535</v>
          </cell>
          <cell r="D3">
            <v>2535</v>
          </cell>
          <cell r="E3">
            <v>2510.1999999999998</v>
          </cell>
          <cell r="F3">
            <v>2535</v>
          </cell>
          <cell r="G3">
            <v>2535</v>
          </cell>
          <cell r="H3">
            <v>2510.1999999999998</v>
          </cell>
        </row>
        <row r="4">
          <cell r="C4">
            <v>3569</v>
          </cell>
          <cell r="D4">
            <v>3211</v>
          </cell>
          <cell r="E4">
            <v>3092.5</v>
          </cell>
          <cell r="F4">
            <v>3569</v>
          </cell>
          <cell r="G4">
            <v>3211</v>
          </cell>
          <cell r="H4">
            <v>3092.5</v>
          </cell>
          <cell r="I4">
            <v>25</v>
          </cell>
          <cell r="J4">
            <v>25</v>
          </cell>
          <cell r="K4">
            <v>25</v>
          </cell>
        </row>
        <row r="5">
          <cell r="C5">
            <v>83814.100000000006</v>
          </cell>
          <cell r="D5">
            <v>88537.600000000006</v>
          </cell>
          <cell r="E5">
            <v>87812.5</v>
          </cell>
          <cell r="F5">
            <v>50416.1</v>
          </cell>
          <cell r="G5">
            <v>53382.2</v>
          </cell>
          <cell r="H5">
            <v>53129.8</v>
          </cell>
          <cell r="I5">
            <v>33410</v>
          </cell>
          <cell r="J5">
            <v>35167.4</v>
          </cell>
          <cell r="K5">
            <v>34694.699999999997</v>
          </cell>
        </row>
        <row r="6">
          <cell r="C6">
            <v>61.2</v>
          </cell>
          <cell r="D6">
            <v>61.2</v>
          </cell>
          <cell r="E6">
            <v>0</v>
          </cell>
          <cell r="F6">
            <v>61.2</v>
          </cell>
          <cell r="G6">
            <v>61.2</v>
          </cell>
          <cell r="H6">
            <v>0</v>
          </cell>
        </row>
        <row r="7">
          <cell r="C7">
            <v>1894</v>
          </cell>
          <cell r="D7">
            <v>1952</v>
          </cell>
          <cell r="E7">
            <v>1951.7</v>
          </cell>
          <cell r="F7">
            <v>1894</v>
          </cell>
          <cell r="G7">
            <v>1952</v>
          </cell>
          <cell r="H7">
            <v>1951.7</v>
          </cell>
        </row>
        <row r="8">
          <cell r="C8">
            <v>2200</v>
          </cell>
          <cell r="D8">
            <v>597.5</v>
          </cell>
          <cell r="E8">
            <v>0</v>
          </cell>
          <cell r="F8">
            <v>1000</v>
          </cell>
          <cell r="G8">
            <v>570.70000000000005</v>
          </cell>
          <cell r="H8">
            <v>0</v>
          </cell>
          <cell r="I8">
            <v>1200</v>
          </cell>
          <cell r="J8">
            <v>26.8</v>
          </cell>
          <cell r="K8">
            <v>0</v>
          </cell>
        </row>
        <row r="9">
          <cell r="C9">
            <v>9072</v>
          </cell>
          <cell r="D9">
            <v>8515.2000000000007</v>
          </cell>
          <cell r="E9">
            <v>8371.7999999999993</v>
          </cell>
          <cell r="F9">
            <v>7816</v>
          </cell>
          <cell r="G9">
            <v>7390.6</v>
          </cell>
          <cell r="H9">
            <v>7279</v>
          </cell>
          <cell r="I9">
            <v>1256</v>
          </cell>
          <cell r="J9">
            <v>1467.6</v>
          </cell>
          <cell r="K9">
            <v>1435.8</v>
          </cell>
        </row>
        <row r="11">
          <cell r="C11">
            <v>1168</v>
          </cell>
          <cell r="D11">
            <v>1228.7</v>
          </cell>
          <cell r="E11">
            <v>1228.7</v>
          </cell>
          <cell r="F11">
            <v>1168</v>
          </cell>
          <cell r="G11">
            <v>0</v>
          </cell>
          <cell r="H11">
            <v>0</v>
          </cell>
          <cell r="I11">
            <v>1168</v>
          </cell>
          <cell r="J11">
            <v>1228.7</v>
          </cell>
          <cell r="K11">
            <v>1228.7</v>
          </cell>
        </row>
        <row r="13">
          <cell r="C13">
            <v>1229</v>
          </cell>
          <cell r="D13">
            <v>1229</v>
          </cell>
          <cell r="E13">
            <v>1229</v>
          </cell>
          <cell r="F13">
            <v>1229</v>
          </cell>
          <cell r="G13">
            <v>1229</v>
          </cell>
          <cell r="H13">
            <v>1229</v>
          </cell>
        </row>
        <row r="14">
          <cell r="C14">
            <v>10349.700000000001</v>
          </cell>
          <cell r="D14">
            <v>13442.7</v>
          </cell>
          <cell r="E14">
            <v>13349.3</v>
          </cell>
          <cell r="F14">
            <v>5727.2</v>
          </cell>
          <cell r="G14">
            <v>5470.6</v>
          </cell>
          <cell r="H14">
            <v>5437.9</v>
          </cell>
          <cell r="I14">
            <v>4622.5</v>
          </cell>
          <cell r="J14">
            <v>7972.1</v>
          </cell>
          <cell r="K14">
            <v>7911.4</v>
          </cell>
        </row>
        <row r="15">
          <cell r="C15">
            <v>582</v>
          </cell>
          <cell r="D15">
            <v>10708.9</v>
          </cell>
          <cell r="E15">
            <v>9604.2999999999993</v>
          </cell>
          <cell r="F15">
            <v>546</v>
          </cell>
          <cell r="G15">
            <v>3352.2</v>
          </cell>
          <cell r="H15">
            <v>3352.2</v>
          </cell>
          <cell r="I15">
            <v>336</v>
          </cell>
          <cell r="J15">
            <v>7728.6</v>
          </cell>
          <cell r="K15">
            <v>6324.1</v>
          </cell>
        </row>
        <row r="17">
          <cell r="C17">
            <v>581</v>
          </cell>
          <cell r="D17">
            <v>564</v>
          </cell>
          <cell r="E17">
            <v>563.29999999999995</v>
          </cell>
          <cell r="F17">
            <v>581</v>
          </cell>
          <cell r="G17">
            <v>564</v>
          </cell>
          <cell r="H17">
            <v>563.29999999999995</v>
          </cell>
        </row>
        <row r="18">
          <cell r="C18">
            <v>9442.7000000000007</v>
          </cell>
          <cell r="D18">
            <v>9929.9</v>
          </cell>
          <cell r="E18">
            <v>9430.7999999999993</v>
          </cell>
          <cell r="F18">
            <v>9442.7000000000007</v>
          </cell>
          <cell r="G18">
            <v>9929.9</v>
          </cell>
          <cell r="H18">
            <v>9430.7999999999993</v>
          </cell>
          <cell r="I18">
            <v>404.7</v>
          </cell>
          <cell r="J18">
            <v>404.7</v>
          </cell>
          <cell r="K18">
            <v>0</v>
          </cell>
        </row>
        <row r="19">
          <cell r="C19">
            <v>9703.1</v>
          </cell>
          <cell r="D19">
            <v>9714.2000000000007</v>
          </cell>
          <cell r="E19">
            <v>9543.9</v>
          </cell>
          <cell r="F19">
            <v>9703.1</v>
          </cell>
          <cell r="G19">
            <v>9714.2000000000007</v>
          </cell>
          <cell r="H19">
            <v>9543.9</v>
          </cell>
        </row>
        <row r="20">
          <cell r="C20">
            <v>358541</v>
          </cell>
          <cell r="D20">
            <v>325642.3</v>
          </cell>
          <cell r="E20">
            <v>323185.59999999998</v>
          </cell>
          <cell r="F20">
            <v>355291</v>
          </cell>
          <cell r="G20">
            <v>321760.2</v>
          </cell>
          <cell r="H20">
            <v>319861.90000000002</v>
          </cell>
          <cell r="I20">
            <v>13169</v>
          </cell>
          <cell r="J20">
            <v>17393.5</v>
          </cell>
          <cell r="K20">
            <v>16835</v>
          </cell>
        </row>
        <row r="21">
          <cell r="C21">
            <v>77251.199999999997</v>
          </cell>
          <cell r="D21">
            <v>78145.5</v>
          </cell>
          <cell r="E21">
            <v>77616.7</v>
          </cell>
          <cell r="F21">
            <v>61901.7</v>
          </cell>
          <cell r="G21">
            <v>62601.3</v>
          </cell>
          <cell r="H21">
            <v>62372.3</v>
          </cell>
          <cell r="I21">
            <v>15349.5</v>
          </cell>
          <cell r="J21">
            <v>15544.1</v>
          </cell>
          <cell r="K21">
            <v>15244.4</v>
          </cell>
        </row>
        <row r="23">
          <cell r="C23">
            <v>290</v>
          </cell>
          <cell r="D23">
            <v>390</v>
          </cell>
          <cell r="E23">
            <v>365.3</v>
          </cell>
          <cell r="F23">
            <v>290</v>
          </cell>
          <cell r="G23">
            <v>390</v>
          </cell>
          <cell r="H23">
            <v>365.3</v>
          </cell>
        </row>
        <row r="24">
          <cell r="C24">
            <v>0</v>
          </cell>
          <cell r="D24">
            <v>75.2</v>
          </cell>
          <cell r="E24">
            <v>75.099999999999994</v>
          </cell>
          <cell r="F24">
            <v>0</v>
          </cell>
          <cell r="G24">
            <v>75.2</v>
          </cell>
          <cell r="H24">
            <v>75.099999999999994</v>
          </cell>
        </row>
        <row r="25">
          <cell r="C25">
            <v>105166.9</v>
          </cell>
          <cell r="D25">
            <v>117418.1</v>
          </cell>
          <cell r="E25">
            <v>116376.7</v>
          </cell>
          <cell r="F25">
            <v>87090.4</v>
          </cell>
          <cell r="G25">
            <v>90105.5</v>
          </cell>
          <cell r="H25">
            <v>89826.5</v>
          </cell>
          <cell r="I25">
            <v>76820</v>
          </cell>
          <cell r="J25">
            <v>89692.800000000003</v>
          </cell>
          <cell r="K25">
            <v>88755.6</v>
          </cell>
        </row>
        <row r="27">
          <cell r="C27">
            <v>263.2</v>
          </cell>
          <cell r="D27">
            <v>512.9</v>
          </cell>
          <cell r="E27">
            <v>374.4</v>
          </cell>
          <cell r="F27">
            <v>263.2</v>
          </cell>
          <cell r="G27">
            <v>512.9</v>
          </cell>
          <cell r="H27">
            <v>374.4</v>
          </cell>
        </row>
        <row r="29">
          <cell r="C29">
            <v>171036.2</v>
          </cell>
          <cell r="D29">
            <v>178806.5</v>
          </cell>
          <cell r="E29">
            <v>178790.2</v>
          </cell>
          <cell r="F29">
            <v>171036.2</v>
          </cell>
          <cell r="G29">
            <v>178806.5</v>
          </cell>
          <cell r="H29">
            <v>178790.2</v>
          </cell>
        </row>
        <row r="30">
          <cell r="C30">
            <v>383324.1</v>
          </cell>
          <cell r="D30">
            <v>396602.9</v>
          </cell>
          <cell r="E30">
            <v>393362.8</v>
          </cell>
          <cell r="F30">
            <v>383324.1</v>
          </cell>
          <cell r="G30">
            <v>396602.9</v>
          </cell>
          <cell r="H30">
            <v>393362.8</v>
          </cell>
        </row>
        <row r="31">
          <cell r="C31">
            <v>37675</v>
          </cell>
          <cell r="D31">
            <v>34382</v>
          </cell>
          <cell r="E31">
            <v>34375.300000000003</v>
          </cell>
          <cell r="F31">
            <v>37675</v>
          </cell>
          <cell r="G31">
            <v>34382</v>
          </cell>
          <cell r="H31">
            <v>34375.300000000003</v>
          </cell>
        </row>
        <row r="32">
          <cell r="C32">
            <v>1191</v>
          </cell>
          <cell r="D32">
            <v>563.6</v>
          </cell>
          <cell r="E32">
            <v>507.1</v>
          </cell>
          <cell r="F32">
            <v>1047</v>
          </cell>
          <cell r="G32">
            <v>483.4</v>
          </cell>
          <cell r="H32">
            <v>461.5</v>
          </cell>
          <cell r="I32">
            <v>144</v>
          </cell>
          <cell r="J32">
            <v>80.3</v>
          </cell>
          <cell r="K32">
            <v>45.6</v>
          </cell>
        </row>
        <row r="33">
          <cell r="C33">
            <v>2215.9</v>
          </cell>
          <cell r="D33">
            <v>847</v>
          </cell>
          <cell r="E33">
            <v>792.1</v>
          </cell>
          <cell r="F33">
            <v>2074.9</v>
          </cell>
          <cell r="G33">
            <v>706</v>
          </cell>
          <cell r="H33">
            <v>698.1</v>
          </cell>
          <cell r="I33">
            <v>141</v>
          </cell>
          <cell r="J33">
            <v>141</v>
          </cell>
          <cell r="K33">
            <v>94</v>
          </cell>
        </row>
        <row r="34">
          <cell r="C34">
            <v>30173</v>
          </cell>
          <cell r="D34">
            <v>31182.5</v>
          </cell>
          <cell r="E34">
            <v>31146.1</v>
          </cell>
          <cell r="F34">
            <v>30173</v>
          </cell>
          <cell r="G34">
            <v>31182.5</v>
          </cell>
          <cell r="H34">
            <v>31146.1</v>
          </cell>
        </row>
        <row r="36">
          <cell r="C36">
            <v>85085.1</v>
          </cell>
          <cell r="D36">
            <v>90798.7</v>
          </cell>
          <cell r="E36">
            <v>89579.3</v>
          </cell>
          <cell r="F36">
            <v>85085.1</v>
          </cell>
          <cell r="G36">
            <v>90798.7</v>
          </cell>
          <cell r="H36">
            <v>89579.3</v>
          </cell>
        </row>
        <row r="37">
          <cell r="C37">
            <v>31494.3</v>
          </cell>
          <cell r="D37">
            <v>30306.5</v>
          </cell>
          <cell r="E37">
            <v>30166.9</v>
          </cell>
          <cell r="F37">
            <v>31494.3</v>
          </cell>
          <cell r="G37">
            <v>30306.5</v>
          </cell>
          <cell r="H37">
            <v>30166.9</v>
          </cell>
        </row>
        <row r="41">
          <cell r="C41">
            <v>12096</v>
          </cell>
          <cell r="D41">
            <v>12359.1</v>
          </cell>
          <cell r="E41">
            <v>12359</v>
          </cell>
          <cell r="F41">
            <v>12096</v>
          </cell>
          <cell r="G41">
            <v>12359.1</v>
          </cell>
          <cell r="H41">
            <v>12359</v>
          </cell>
        </row>
        <row r="42">
          <cell r="C42">
            <v>62723</v>
          </cell>
          <cell r="D42">
            <v>62693</v>
          </cell>
          <cell r="E42">
            <v>62567.6</v>
          </cell>
          <cell r="F42">
            <v>62723</v>
          </cell>
          <cell r="G42">
            <v>62693</v>
          </cell>
          <cell r="H42">
            <v>62567.6</v>
          </cell>
        </row>
        <row r="43">
          <cell r="C43">
            <v>116911.7</v>
          </cell>
          <cell r="D43">
            <v>109923.6</v>
          </cell>
          <cell r="E43">
            <v>99803.3</v>
          </cell>
          <cell r="F43">
            <v>116911.7</v>
          </cell>
          <cell r="G43">
            <v>109923.6</v>
          </cell>
          <cell r="H43">
            <v>99803.3</v>
          </cell>
        </row>
        <row r="44">
          <cell r="C44">
            <v>46817.4</v>
          </cell>
          <cell r="D44">
            <v>41614.400000000001</v>
          </cell>
          <cell r="E44">
            <v>39830.6</v>
          </cell>
          <cell r="F44">
            <v>46817.4</v>
          </cell>
          <cell r="G44">
            <v>41614.400000000001</v>
          </cell>
          <cell r="H44">
            <v>39830.6</v>
          </cell>
        </row>
        <row r="45">
          <cell r="C45">
            <v>13094.3</v>
          </cell>
          <cell r="D45">
            <v>13937.8</v>
          </cell>
          <cell r="E45">
            <v>13929.3</v>
          </cell>
          <cell r="F45">
            <v>13094.3</v>
          </cell>
          <cell r="G45">
            <v>13937.8</v>
          </cell>
          <cell r="H45">
            <v>13929.3</v>
          </cell>
        </row>
        <row r="47">
          <cell r="C47">
            <v>24060.799999999999</v>
          </cell>
          <cell r="D47">
            <v>24043.4</v>
          </cell>
          <cell r="E47">
            <v>23985.4</v>
          </cell>
          <cell r="F47">
            <v>24060.799999999999</v>
          </cell>
          <cell r="G47">
            <v>24043.4</v>
          </cell>
          <cell r="H47">
            <v>23985.4</v>
          </cell>
        </row>
        <row r="48">
          <cell r="C48">
            <v>13887</v>
          </cell>
          <cell r="D48">
            <v>14519.5</v>
          </cell>
          <cell r="E48">
            <v>14495.4</v>
          </cell>
          <cell r="F48">
            <v>13887</v>
          </cell>
          <cell r="G48">
            <v>14519.5</v>
          </cell>
          <cell r="H48">
            <v>14495.4</v>
          </cell>
        </row>
        <row r="49">
          <cell r="C49">
            <v>369</v>
          </cell>
          <cell r="D49">
            <v>369</v>
          </cell>
          <cell r="E49">
            <v>369</v>
          </cell>
          <cell r="F49">
            <v>369</v>
          </cell>
          <cell r="G49">
            <v>369</v>
          </cell>
          <cell r="H49">
            <v>369</v>
          </cell>
        </row>
        <row r="51">
          <cell r="C51">
            <v>150</v>
          </cell>
          <cell r="D51">
            <v>354.1</v>
          </cell>
          <cell r="E51">
            <v>349.6</v>
          </cell>
          <cell r="F51">
            <v>150</v>
          </cell>
          <cell r="G51">
            <v>354.1</v>
          </cell>
          <cell r="H51">
            <v>349.6</v>
          </cell>
        </row>
        <row r="52">
          <cell r="C52">
            <v>1050</v>
          </cell>
          <cell r="D52">
            <v>1109</v>
          </cell>
          <cell r="E52">
            <v>1109</v>
          </cell>
          <cell r="F52">
            <v>1050</v>
          </cell>
          <cell r="G52">
            <v>1109</v>
          </cell>
          <cell r="H52">
            <v>1109</v>
          </cell>
        </row>
        <row r="54">
          <cell r="F54">
            <v>29691.5</v>
          </cell>
          <cell r="G54">
            <v>35312.5</v>
          </cell>
          <cell r="H54">
            <v>35267.9</v>
          </cell>
        </row>
        <row r="55">
          <cell r="F55">
            <v>0</v>
          </cell>
          <cell r="G55">
            <v>3268.1</v>
          </cell>
          <cell r="H55">
            <v>3268.1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tabSelected="1" view="pageBreakPreview" zoomScaleNormal="100" zoomScaleSheetLayoutView="100" workbookViewId="0">
      <selection activeCell="V58" sqref="V58"/>
    </sheetView>
  </sheetViews>
  <sheetFormatPr defaultRowHeight="15" x14ac:dyDescent="0.25"/>
  <cols>
    <col min="1" max="1" width="9.140625" style="4"/>
    <col min="2" max="2" width="9.140625" style="5" customWidth="1"/>
    <col min="3" max="3" width="10.85546875" style="5" customWidth="1"/>
    <col min="4" max="4" width="38.140625" style="41" customWidth="1"/>
    <col min="5" max="5" width="18.42578125" style="41" customWidth="1"/>
    <col min="6" max="9" width="13.85546875" style="6" customWidth="1"/>
    <col min="10" max="10" width="17.85546875" style="6" customWidth="1"/>
    <col min="11" max="14" width="13.85546875" style="6" customWidth="1"/>
    <col min="15" max="15" width="18" style="6" customWidth="1"/>
    <col min="16" max="19" width="13.85546875" style="6" customWidth="1"/>
    <col min="20" max="16384" width="9.140625" style="3"/>
  </cols>
  <sheetData>
    <row r="1" spans="1:19" s="51" customFormat="1" ht="34.5" customHeight="1" x14ac:dyDescent="0.25">
      <c r="A1" s="50"/>
      <c r="B1" s="69" t="s">
        <v>134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5.75" thickBot="1" x14ac:dyDescent="0.3"/>
    <row r="3" spans="1:19" ht="26.25" customHeight="1" x14ac:dyDescent="0.25">
      <c r="A3" s="60"/>
      <c r="B3" s="62" t="s">
        <v>4</v>
      </c>
      <c r="C3" s="64" t="s">
        <v>5</v>
      </c>
      <c r="D3" s="66" t="s">
        <v>6</v>
      </c>
      <c r="E3" s="70" t="s">
        <v>135</v>
      </c>
      <c r="F3" s="58"/>
      <c r="G3" s="58"/>
      <c r="H3" s="58"/>
      <c r="I3" s="59"/>
      <c r="J3" s="53" t="s">
        <v>3</v>
      </c>
      <c r="K3" s="54"/>
      <c r="L3" s="54"/>
      <c r="M3" s="54"/>
      <c r="N3" s="55"/>
      <c r="O3" s="68" t="s">
        <v>133</v>
      </c>
      <c r="P3" s="56"/>
      <c r="Q3" s="56"/>
      <c r="R3" s="56"/>
      <c r="S3" s="57"/>
    </row>
    <row r="4" spans="1:19" s="7" customFormat="1" ht="32.25" thickBot="1" x14ac:dyDescent="0.3">
      <c r="A4" s="61"/>
      <c r="B4" s="63"/>
      <c r="C4" s="65"/>
      <c r="D4" s="67"/>
      <c r="E4" s="71" t="s">
        <v>136</v>
      </c>
      <c r="F4" s="72" t="s">
        <v>137</v>
      </c>
      <c r="G4" s="73" t="s">
        <v>0</v>
      </c>
      <c r="H4" s="74" t="s">
        <v>1</v>
      </c>
      <c r="I4" s="75" t="s">
        <v>2</v>
      </c>
      <c r="J4" s="71" t="s">
        <v>136</v>
      </c>
      <c r="K4" s="72" t="s">
        <v>137</v>
      </c>
      <c r="L4" s="73" t="s">
        <v>0</v>
      </c>
      <c r="M4" s="74" t="s">
        <v>1</v>
      </c>
      <c r="N4" s="86" t="s">
        <v>2</v>
      </c>
      <c r="O4" s="81" t="s">
        <v>136</v>
      </c>
      <c r="P4" s="72" t="s">
        <v>137</v>
      </c>
      <c r="Q4" s="73" t="s">
        <v>0</v>
      </c>
      <c r="R4" s="74" t="s">
        <v>1</v>
      </c>
      <c r="S4" s="75" t="s">
        <v>2</v>
      </c>
    </row>
    <row r="5" spans="1:19" s="13" customFormat="1" x14ac:dyDescent="0.25">
      <c r="A5" s="92"/>
      <c r="B5" s="93"/>
      <c r="C5" s="94"/>
      <c r="D5" s="95" t="s">
        <v>7</v>
      </c>
      <c r="E5" s="76">
        <f>SUMIFS(E6:E69,$A$6:$A$69,"*00")</f>
        <v>1711066.9</v>
      </c>
      <c r="F5" s="77">
        <f t="shared" ref="F5:G5" si="0">SUMIFS(F6:F69,$A$6:$A$69,"*00")</f>
        <v>1718823.4999999998</v>
      </c>
      <c r="G5" s="77">
        <f t="shared" si="0"/>
        <v>1694199.8</v>
      </c>
      <c r="H5" s="78">
        <f>ROUND((G5/F5)*100,1)</f>
        <v>98.6</v>
      </c>
      <c r="I5" s="80">
        <f t="shared" ref="I5:I36" si="1">G5-F5</f>
        <v>-24623.699999999721</v>
      </c>
      <c r="J5" s="76">
        <f>SUMIFS(J6:J69,$A$6:$A$69,"*00")</f>
        <v>1663284.9</v>
      </c>
      <c r="K5" s="77">
        <f t="shared" ref="K5" si="2">SUMIFS(K6:K69,$A$6:$A$69,"*00")</f>
        <v>1657579.7</v>
      </c>
      <c r="L5" s="77">
        <f t="shared" ref="L5" si="3">SUMIFS(L6:L69,$A$6:$A$69,"*00")</f>
        <v>1636310.2000000002</v>
      </c>
      <c r="M5" s="78">
        <f>ROUND((L5/K5)*100,1)</f>
        <v>98.7</v>
      </c>
      <c r="N5" s="79">
        <f t="shared" ref="N5:N36" si="4">L5-K5</f>
        <v>-21269.499999999767</v>
      </c>
      <c r="O5" s="82">
        <f>SUMIFS(O6:O69,$A$6:$A$69,"*00")</f>
        <v>148045.70000000001</v>
      </c>
      <c r="P5" s="77">
        <f t="shared" ref="P5" si="5">SUMIFS(P6:P69,$A$6:$A$69,"*00")</f>
        <v>176872.59999999998</v>
      </c>
      <c r="Q5" s="77">
        <f t="shared" ref="Q5" si="6">SUMIFS(Q6:Q69,$A$6:$A$69,"*00")</f>
        <v>172594.30000000002</v>
      </c>
      <c r="R5" s="78">
        <f>ROUND((Q5/P5)*100,1)</f>
        <v>97.6</v>
      </c>
      <c r="S5" s="79">
        <f t="shared" ref="S5:S36" si="7">Q5-P5</f>
        <v>-4278.2999999999593</v>
      </c>
    </row>
    <row r="6" spans="1:19" s="13" customFormat="1" ht="15" customHeight="1" x14ac:dyDescent="0.25">
      <c r="A6" s="32" t="s">
        <v>76</v>
      </c>
      <c r="B6" s="34" t="s">
        <v>8</v>
      </c>
      <c r="C6" s="1"/>
      <c r="D6" s="43" t="s">
        <v>9</v>
      </c>
      <c r="E6" s="8">
        <f>SUMIFS(E7:E70,$A7:$A$70,CONCATENATE(LEFT($A6,2),"*"))</f>
        <v>103145.3</v>
      </c>
      <c r="F6" s="9">
        <f>SUMIFS(F7:F70,$A7:$A$70,CONCATENATE(LEFT($A6,2),"*"))</f>
        <v>105409.5</v>
      </c>
      <c r="G6" s="9">
        <f>SUMIFS(G7:G70,$A7:$A$70,CONCATENATE(LEFT($A6,2),"*"))</f>
        <v>103738.7</v>
      </c>
      <c r="H6" s="10">
        <f>IF(G6=0,"-",ROUND((G6/F6)*100,1))</f>
        <v>98.4</v>
      </c>
      <c r="I6" s="11">
        <f t="shared" si="1"/>
        <v>-1670.8000000000029</v>
      </c>
      <c r="J6" s="8">
        <f>SUMIFS(J7:J70,$A7:$A$70,CONCATENATE(LEFT($A6,2),"*"))</f>
        <v>67291.299999999988</v>
      </c>
      <c r="K6" s="9">
        <f>SUMIFS(K7:K70,$A7:$A$70,CONCATENATE(LEFT($A6,2),"*"))</f>
        <v>69102.7</v>
      </c>
      <c r="L6" s="9">
        <f>SUMIFS(L7:L70,$A7:$A$70,CONCATENATE(LEFT($A6,2),"*"))</f>
        <v>67963.199999999997</v>
      </c>
      <c r="M6" s="10">
        <f>IF(L6=0,"-",ROUND((L6/K6)*100,1))</f>
        <v>98.4</v>
      </c>
      <c r="N6" s="12">
        <f t="shared" si="4"/>
        <v>-1139.5</v>
      </c>
      <c r="O6" s="25">
        <f>SUMIFS(O7:O70,$A7:$A$70,CONCATENATE(LEFT($A6,2),"*"))</f>
        <v>35891</v>
      </c>
      <c r="P6" s="9">
        <f>SUMIFS(P7:P70,$A7:$A$70,CONCATENATE(LEFT($A6,2),"*"))</f>
        <v>36686.800000000003</v>
      </c>
      <c r="Q6" s="9">
        <f>SUMIFS(Q7:Q70,$A7:$A$70,CONCATENATE(LEFT($A6,2),"*"))</f>
        <v>36155.5</v>
      </c>
      <c r="R6" s="10">
        <f>IF(Q6=0,"-",ROUND((Q6/P6)*100,1))</f>
        <v>98.6</v>
      </c>
      <c r="S6" s="12">
        <f t="shared" si="7"/>
        <v>-531.30000000000291</v>
      </c>
    </row>
    <row r="7" spans="1:19" s="13" customFormat="1" ht="51.75" x14ac:dyDescent="0.25">
      <c r="A7" s="31" t="s">
        <v>77</v>
      </c>
      <c r="B7" s="35" t="s">
        <v>8</v>
      </c>
      <c r="C7" s="2" t="s">
        <v>10</v>
      </c>
      <c r="D7" s="44" t="s">
        <v>11</v>
      </c>
      <c r="E7" s="48">
        <f>[1]Свод!C3</f>
        <v>2535</v>
      </c>
      <c r="F7" s="39">
        <f>[1]Свод!D3</f>
        <v>2535</v>
      </c>
      <c r="G7" s="39">
        <f>[1]Свод!E3</f>
        <v>2510.1999999999998</v>
      </c>
      <c r="H7" s="17">
        <f t="shared" ref="H7:H65" si="8">IF(G7=0,"-",ROUND((G7/F7)*100,1))</f>
        <v>99</v>
      </c>
      <c r="I7" s="18">
        <f t="shared" si="1"/>
        <v>-24.800000000000182</v>
      </c>
      <c r="J7" s="16">
        <f>[1]Свод!F3</f>
        <v>2535</v>
      </c>
      <c r="K7" s="15">
        <f>[1]Свод!G3</f>
        <v>2535</v>
      </c>
      <c r="L7" s="15">
        <f>[1]Свод!H3</f>
        <v>2510.1999999999998</v>
      </c>
      <c r="M7" s="17">
        <f t="shared" ref="M7:M65" si="9">IF(L7=0,"-",ROUND((L7/K7)*100,1))</f>
        <v>99</v>
      </c>
      <c r="N7" s="19">
        <f t="shared" si="4"/>
        <v>-24.800000000000182</v>
      </c>
      <c r="O7" s="14">
        <f>[1]Свод!I3</f>
        <v>0</v>
      </c>
      <c r="P7" s="15">
        <f>[1]Свод!J3</f>
        <v>0</v>
      </c>
      <c r="Q7" s="15">
        <f>[1]Свод!K3</f>
        <v>0</v>
      </c>
      <c r="R7" s="17" t="str">
        <f t="shared" ref="R7:R65" si="10">IF(Q7=0,"-",ROUND((Q7/P7)*100,1))</f>
        <v>-</v>
      </c>
      <c r="S7" s="19">
        <f t="shared" si="7"/>
        <v>0</v>
      </c>
    </row>
    <row r="8" spans="1:19" s="13" customFormat="1" ht="64.5" x14ac:dyDescent="0.25">
      <c r="A8" s="31" t="s">
        <v>78</v>
      </c>
      <c r="B8" s="35" t="s">
        <v>8</v>
      </c>
      <c r="C8" s="2" t="s">
        <v>12</v>
      </c>
      <c r="D8" s="44" t="s">
        <v>13</v>
      </c>
      <c r="E8" s="48">
        <f>[1]Свод!C4</f>
        <v>3569</v>
      </c>
      <c r="F8" s="39">
        <f>[1]Свод!D4</f>
        <v>3211</v>
      </c>
      <c r="G8" s="39">
        <f>[1]Свод!E4</f>
        <v>3092.5</v>
      </c>
      <c r="H8" s="17">
        <f t="shared" si="8"/>
        <v>96.3</v>
      </c>
      <c r="I8" s="18">
        <f t="shared" si="1"/>
        <v>-118.5</v>
      </c>
      <c r="J8" s="16">
        <f>[1]Свод!F4</f>
        <v>3569</v>
      </c>
      <c r="K8" s="15">
        <f>[1]Свод!G4</f>
        <v>3211</v>
      </c>
      <c r="L8" s="15">
        <f>[1]Свод!H4</f>
        <v>3092.5</v>
      </c>
      <c r="M8" s="17">
        <f t="shared" si="9"/>
        <v>96.3</v>
      </c>
      <c r="N8" s="19">
        <f t="shared" si="4"/>
        <v>-118.5</v>
      </c>
      <c r="O8" s="14">
        <f>[1]Свод!I4</f>
        <v>25</v>
      </c>
      <c r="P8" s="15">
        <f>[1]Свод!J4</f>
        <v>25</v>
      </c>
      <c r="Q8" s="15">
        <f>[1]Свод!K4</f>
        <v>25</v>
      </c>
      <c r="R8" s="17">
        <f t="shared" si="10"/>
        <v>100</v>
      </c>
      <c r="S8" s="19">
        <f t="shared" si="7"/>
        <v>0</v>
      </c>
    </row>
    <row r="9" spans="1:19" s="13" customFormat="1" ht="77.25" x14ac:dyDescent="0.25">
      <c r="A9" s="31" t="s">
        <v>79</v>
      </c>
      <c r="B9" s="35" t="s">
        <v>8</v>
      </c>
      <c r="C9" s="2" t="s">
        <v>14</v>
      </c>
      <c r="D9" s="44" t="s">
        <v>15</v>
      </c>
      <c r="E9" s="48">
        <f>[1]Свод!C5</f>
        <v>83814.100000000006</v>
      </c>
      <c r="F9" s="39">
        <f>[1]Свод!D5</f>
        <v>88537.600000000006</v>
      </c>
      <c r="G9" s="39">
        <f>[1]Свод!E5</f>
        <v>87812.5</v>
      </c>
      <c r="H9" s="17">
        <f t="shared" si="8"/>
        <v>99.2</v>
      </c>
      <c r="I9" s="18">
        <f t="shared" si="1"/>
        <v>-725.10000000000582</v>
      </c>
      <c r="J9" s="16">
        <f>[1]Свод!F5</f>
        <v>50416.1</v>
      </c>
      <c r="K9" s="15">
        <f>[1]Свод!G5</f>
        <v>53382.2</v>
      </c>
      <c r="L9" s="15">
        <f>[1]Свод!H5</f>
        <v>53129.8</v>
      </c>
      <c r="M9" s="17">
        <f t="shared" si="9"/>
        <v>99.5</v>
      </c>
      <c r="N9" s="19">
        <f t="shared" si="4"/>
        <v>-252.39999999999418</v>
      </c>
      <c r="O9" s="14">
        <f>[1]Свод!I5</f>
        <v>33410</v>
      </c>
      <c r="P9" s="15">
        <f>[1]Свод!J5</f>
        <v>35167.4</v>
      </c>
      <c r="Q9" s="15">
        <f>[1]Свод!K5</f>
        <v>34694.699999999997</v>
      </c>
      <c r="R9" s="17">
        <f t="shared" si="10"/>
        <v>98.7</v>
      </c>
      <c r="S9" s="19">
        <f t="shared" si="7"/>
        <v>-472.70000000000437</v>
      </c>
    </row>
    <row r="10" spans="1:19" s="13" customFormat="1" x14ac:dyDescent="0.25">
      <c r="A10" s="31" t="s">
        <v>80</v>
      </c>
      <c r="B10" s="35" t="s">
        <v>8</v>
      </c>
      <c r="C10" s="2" t="s">
        <v>16</v>
      </c>
      <c r="D10" s="44" t="s">
        <v>17</v>
      </c>
      <c r="E10" s="48">
        <f>[1]Свод!C6</f>
        <v>61.2</v>
      </c>
      <c r="F10" s="39">
        <f>[1]Свод!D6</f>
        <v>61.2</v>
      </c>
      <c r="G10" s="39">
        <f>[1]Свод!E6</f>
        <v>0</v>
      </c>
      <c r="H10" s="17" t="str">
        <f t="shared" si="8"/>
        <v>-</v>
      </c>
      <c r="I10" s="18">
        <f t="shared" si="1"/>
        <v>-61.2</v>
      </c>
      <c r="J10" s="16">
        <f>[1]Свод!F6</f>
        <v>61.2</v>
      </c>
      <c r="K10" s="15">
        <f>[1]Свод!G6</f>
        <v>61.2</v>
      </c>
      <c r="L10" s="15">
        <f>[1]Свод!H6</f>
        <v>0</v>
      </c>
      <c r="M10" s="17" t="str">
        <f t="shared" si="9"/>
        <v>-</v>
      </c>
      <c r="N10" s="19">
        <f t="shared" si="4"/>
        <v>-61.2</v>
      </c>
      <c r="O10" s="14">
        <f>[1]Свод!I6</f>
        <v>0</v>
      </c>
      <c r="P10" s="15">
        <f>[1]Свод!J6</f>
        <v>0</v>
      </c>
      <c r="Q10" s="15">
        <f>[1]Свод!K6</f>
        <v>0</v>
      </c>
      <c r="R10" s="17" t="str">
        <f t="shared" si="10"/>
        <v>-</v>
      </c>
      <c r="S10" s="19">
        <f t="shared" si="7"/>
        <v>0</v>
      </c>
    </row>
    <row r="11" spans="1:19" s="13" customFormat="1" ht="26.25" x14ac:dyDescent="0.25">
      <c r="A11" s="31" t="s">
        <v>81</v>
      </c>
      <c r="B11" s="35" t="s">
        <v>8</v>
      </c>
      <c r="C11" s="2" t="s">
        <v>18</v>
      </c>
      <c r="D11" s="44" t="s">
        <v>19</v>
      </c>
      <c r="E11" s="48">
        <f>[1]Свод!C7</f>
        <v>1894</v>
      </c>
      <c r="F11" s="39">
        <f>[1]Свод!D7</f>
        <v>1952</v>
      </c>
      <c r="G11" s="39">
        <f>[1]Свод!E7</f>
        <v>1951.7</v>
      </c>
      <c r="H11" s="17">
        <f t="shared" si="8"/>
        <v>100</v>
      </c>
      <c r="I11" s="18">
        <f t="shared" si="1"/>
        <v>-0.29999999999995453</v>
      </c>
      <c r="J11" s="16">
        <f>[1]Свод!F7</f>
        <v>1894</v>
      </c>
      <c r="K11" s="15">
        <f>[1]Свод!G7</f>
        <v>1952</v>
      </c>
      <c r="L11" s="15">
        <f>[1]Свод!H7</f>
        <v>1951.7</v>
      </c>
      <c r="M11" s="17">
        <f t="shared" si="9"/>
        <v>100</v>
      </c>
      <c r="N11" s="19">
        <f t="shared" si="4"/>
        <v>-0.29999999999995453</v>
      </c>
      <c r="O11" s="14">
        <f>[1]Свод!I7</f>
        <v>0</v>
      </c>
      <c r="P11" s="15">
        <f>[1]Свод!J7</f>
        <v>0</v>
      </c>
      <c r="Q11" s="15">
        <f>[1]Свод!K7</f>
        <v>0</v>
      </c>
      <c r="R11" s="17" t="str">
        <f t="shared" si="10"/>
        <v>-</v>
      </c>
      <c r="S11" s="19">
        <f t="shared" si="7"/>
        <v>0</v>
      </c>
    </row>
    <row r="12" spans="1:19" s="13" customFormat="1" x14ac:dyDescent="0.25">
      <c r="A12" s="31" t="s">
        <v>82</v>
      </c>
      <c r="B12" s="35" t="s">
        <v>8</v>
      </c>
      <c r="C12" s="2" t="s">
        <v>20</v>
      </c>
      <c r="D12" s="44" t="s">
        <v>21</v>
      </c>
      <c r="E12" s="48">
        <f>[1]Свод!C8</f>
        <v>2200</v>
      </c>
      <c r="F12" s="39">
        <f>[1]Свод!D8</f>
        <v>597.5</v>
      </c>
      <c r="G12" s="39">
        <f>[1]Свод!E8</f>
        <v>0</v>
      </c>
      <c r="H12" s="17" t="str">
        <f t="shared" si="8"/>
        <v>-</v>
      </c>
      <c r="I12" s="18">
        <f t="shared" si="1"/>
        <v>-597.5</v>
      </c>
      <c r="J12" s="16">
        <f>[1]Свод!F8</f>
        <v>1000</v>
      </c>
      <c r="K12" s="15">
        <f>[1]Свод!G8</f>
        <v>570.70000000000005</v>
      </c>
      <c r="L12" s="15">
        <f>[1]Свод!H8</f>
        <v>0</v>
      </c>
      <c r="M12" s="17" t="str">
        <f t="shared" si="9"/>
        <v>-</v>
      </c>
      <c r="N12" s="19">
        <f t="shared" si="4"/>
        <v>-570.70000000000005</v>
      </c>
      <c r="O12" s="14">
        <f>[1]Свод!I8</f>
        <v>1200</v>
      </c>
      <c r="P12" s="15">
        <f>[1]Свод!J8</f>
        <v>26.8</v>
      </c>
      <c r="Q12" s="15">
        <f>[1]Свод!K8</f>
        <v>0</v>
      </c>
      <c r="R12" s="17" t="str">
        <f t="shared" si="10"/>
        <v>-</v>
      </c>
      <c r="S12" s="19">
        <f t="shared" si="7"/>
        <v>-26.8</v>
      </c>
    </row>
    <row r="13" spans="1:19" s="13" customFormat="1" x14ac:dyDescent="0.25">
      <c r="A13" s="31" t="s">
        <v>83</v>
      </c>
      <c r="B13" s="35" t="s">
        <v>8</v>
      </c>
      <c r="C13" s="2" t="s">
        <v>22</v>
      </c>
      <c r="D13" s="44" t="s">
        <v>23</v>
      </c>
      <c r="E13" s="48">
        <f>[1]Свод!C9</f>
        <v>9072</v>
      </c>
      <c r="F13" s="39">
        <f>[1]Свод!D9</f>
        <v>8515.2000000000007</v>
      </c>
      <c r="G13" s="39">
        <f>[1]Свод!E9</f>
        <v>8371.7999999999993</v>
      </c>
      <c r="H13" s="17">
        <f t="shared" si="8"/>
        <v>98.3</v>
      </c>
      <c r="I13" s="18">
        <f t="shared" si="1"/>
        <v>-143.40000000000146</v>
      </c>
      <c r="J13" s="16">
        <f>[1]Свод!F9</f>
        <v>7816</v>
      </c>
      <c r="K13" s="15">
        <f>[1]Свод!G9</f>
        <v>7390.6</v>
      </c>
      <c r="L13" s="15">
        <f>[1]Свод!H9</f>
        <v>7279</v>
      </c>
      <c r="M13" s="17">
        <f t="shared" si="9"/>
        <v>98.5</v>
      </c>
      <c r="N13" s="19">
        <f t="shared" si="4"/>
        <v>-111.60000000000036</v>
      </c>
      <c r="O13" s="14">
        <f>[1]Свод!I9</f>
        <v>1256</v>
      </c>
      <c r="P13" s="15">
        <f>[1]Свод!J9</f>
        <v>1467.6</v>
      </c>
      <c r="Q13" s="15">
        <f>[1]Свод!K9</f>
        <v>1435.8</v>
      </c>
      <c r="R13" s="17">
        <f t="shared" si="10"/>
        <v>97.8</v>
      </c>
      <c r="S13" s="19">
        <f t="shared" si="7"/>
        <v>-31.799999999999955</v>
      </c>
    </row>
    <row r="14" spans="1:19" s="13" customFormat="1" x14ac:dyDescent="0.25">
      <c r="A14" s="32" t="s">
        <v>84</v>
      </c>
      <c r="B14" s="34" t="s">
        <v>10</v>
      </c>
      <c r="C14" s="1"/>
      <c r="D14" s="43" t="s">
        <v>24</v>
      </c>
      <c r="E14" s="8">
        <f>SUMIFS(E15:E70,$A15:$A$70,CONCATENATE(LEFT($A14,2),"*"))</f>
        <v>1168</v>
      </c>
      <c r="F14" s="9">
        <f>SUMIFS(F15:F70,$A15:$A$70,CONCATENATE(LEFT($A14,2),"*"))</f>
        <v>1228.7</v>
      </c>
      <c r="G14" s="9">
        <f>SUMIFS(G15:G70,$A15:$A$70,CONCATENATE(LEFT($A14,2),"*"))</f>
        <v>1228.7</v>
      </c>
      <c r="H14" s="10">
        <f>IF(G14=0,"-",ROUND((G14/F14)*100,1))</f>
        <v>100</v>
      </c>
      <c r="I14" s="11">
        <f t="shared" si="1"/>
        <v>0</v>
      </c>
      <c r="J14" s="8">
        <f>SUMIFS(J15:J70,$A15:$A$70,CONCATENATE(LEFT($A14,2),"*"))</f>
        <v>1168</v>
      </c>
      <c r="K14" s="9">
        <f>SUMIFS(K15:K70,$A15:$A$70,CONCATENATE(LEFT($A14,2),"*"))</f>
        <v>0</v>
      </c>
      <c r="L14" s="9">
        <f>SUMIFS(L15:L70,$A15:$A$70,CONCATENATE(LEFT($A14,2),"*"))</f>
        <v>0</v>
      </c>
      <c r="M14" s="10" t="str">
        <f>IF(L14=0,"-",ROUND((L14/K14)*100,1))</f>
        <v>-</v>
      </c>
      <c r="N14" s="12">
        <f t="shared" si="4"/>
        <v>0</v>
      </c>
      <c r="O14" s="25">
        <f>SUMIFS(O15:O70,$A15:$A$70,CONCATENATE(LEFT($A14,2),"*"))</f>
        <v>1168</v>
      </c>
      <c r="P14" s="9">
        <f>SUMIFS(P15:P70,$A15:$A$70,CONCATENATE(LEFT($A14,2),"*"))</f>
        <v>1228.7</v>
      </c>
      <c r="Q14" s="9">
        <f>SUMIFS(Q15:Q70,$A15:$A$70,CONCATENATE(LEFT($A14,2),"*"))</f>
        <v>1228.7</v>
      </c>
      <c r="R14" s="10">
        <f>IF(Q14=0,"-",ROUND((Q14/P14)*100,1))</f>
        <v>100</v>
      </c>
      <c r="S14" s="12">
        <f t="shared" si="7"/>
        <v>0</v>
      </c>
    </row>
    <row r="15" spans="1:19" s="13" customFormat="1" ht="26.25" x14ac:dyDescent="0.25">
      <c r="A15" s="31" t="s">
        <v>85</v>
      </c>
      <c r="B15" s="35" t="s">
        <v>10</v>
      </c>
      <c r="C15" s="2" t="s">
        <v>12</v>
      </c>
      <c r="D15" s="44" t="s">
        <v>25</v>
      </c>
      <c r="E15" s="48">
        <f>[1]Свод!C11</f>
        <v>1168</v>
      </c>
      <c r="F15" s="39">
        <f>[1]Свод!D11</f>
        <v>1228.7</v>
      </c>
      <c r="G15" s="39">
        <f>[1]Свод!E11</f>
        <v>1228.7</v>
      </c>
      <c r="H15" s="17">
        <f t="shared" si="8"/>
        <v>100</v>
      </c>
      <c r="I15" s="18">
        <f t="shared" si="1"/>
        <v>0</v>
      </c>
      <c r="J15" s="16">
        <f>[1]Свод!F11</f>
        <v>1168</v>
      </c>
      <c r="K15" s="15">
        <f>[1]Свод!G11</f>
        <v>0</v>
      </c>
      <c r="L15" s="15">
        <f>[1]Свод!H11</f>
        <v>0</v>
      </c>
      <c r="M15" s="17" t="str">
        <f t="shared" si="9"/>
        <v>-</v>
      </c>
      <c r="N15" s="19">
        <f t="shared" si="4"/>
        <v>0</v>
      </c>
      <c r="O15" s="14">
        <f>[1]Свод!I11</f>
        <v>1168</v>
      </c>
      <c r="P15" s="15">
        <f>[1]Свод!J11</f>
        <v>1228.7</v>
      </c>
      <c r="Q15" s="15">
        <f>[1]Свод!K11</f>
        <v>1228.7</v>
      </c>
      <c r="R15" s="17">
        <f t="shared" si="10"/>
        <v>100</v>
      </c>
      <c r="S15" s="19">
        <f t="shared" si="7"/>
        <v>0</v>
      </c>
    </row>
    <row r="16" spans="1:19" s="13" customFormat="1" ht="26.25" x14ac:dyDescent="0.25">
      <c r="A16" s="32" t="s">
        <v>86</v>
      </c>
      <c r="B16" s="34" t="s">
        <v>12</v>
      </c>
      <c r="C16" s="1"/>
      <c r="D16" s="43" t="s">
        <v>26</v>
      </c>
      <c r="E16" s="8">
        <f>SUMIFS(E17:E70,$A17:$A$70,CONCATENATE(LEFT($A16,2),"*"))</f>
        <v>12160.7</v>
      </c>
      <c r="F16" s="9">
        <f>SUMIFS(F17:F70,$A17:$A$70,CONCATENATE(LEFT($A16,2),"*"))</f>
        <v>25380.6</v>
      </c>
      <c r="G16" s="9">
        <f>SUMIFS(G17:G70,$A17:$A$70,CONCATENATE(LEFT($A16,2),"*"))</f>
        <v>24182.6</v>
      </c>
      <c r="H16" s="10">
        <f>IF(G16=0,"-",ROUND((G16/F16)*100,1))</f>
        <v>95.3</v>
      </c>
      <c r="I16" s="11">
        <f t="shared" si="1"/>
        <v>-1198</v>
      </c>
      <c r="J16" s="8">
        <f>SUMIFS(J17:J70,$A17:$A$70,CONCATENATE(LEFT($A16,2),"*"))</f>
        <v>7502.2</v>
      </c>
      <c r="K16" s="9">
        <f>SUMIFS(K17:K70,$A17:$A$70,CONCATENATE(LEFT($A16,2),"*"))</f>
        <v>10051.799999999999</v>
      </c>
      <c r="L16" s="9">
        <f>SUMIFS(L17:L70,$A17:$A$70,CONCATENATE(LEFT($A16,2),"*"))</f>
        <v>10019.099999999999</v>
      </c>
      <c r="M16" s="10">
        <f>IF(L16=0,"-",ROUND((L16/K16)*100,1))</f>
        <v>99.7</v>
      </c>
      <c r="N16" s="12">
        <f t="shared" si="4"/>
        <v>-32.700000000000728</v>
      </c>
      <c r="O16" s="25">
        <f>SUMIFS(O17:O70,$A17:$A$70,CONCATENATE(LEFT($A16,2),"*"))</f>
        <v>4958.5</v>
      </c>
      <c r="P16" s="9">
        <f>SUMIFS(P17:P70,$A17:$A$70,CONCATENATE(LEFT($A16,2),"*"))</f>
        <v>15700.7</v>
      </c>
      <c r="Q16" s="9">
        <f>SUMIFS(Q17:Q70,$A17:$A$70,CONCATENATE(LEFT($A16,2),"*"))</f>
        <v>14235.5</v>
      </c>
      <c r="R16" s="10">
        <f>IF(Q16=0,"-",ROUND((Q16/P16)*100,1))</f>
        <v>90.7</v>
      </c>
      <c r="S16" s="12">
        <f t="shared" si="7"/>
        <v>-1465.2000000000007</v>
      </c>
    </row>
    <row r="17" spans="1:19" s="13" customFormat="1" x14ac:dyDescent="0.25">
      <c r="A17" s="31" t="s">
        <v>87</v>
      </c>
      <c r="B17" s="35" t="s">
        <v>12</v>
      </c>
      <c r="C17" s="2" t="s">
        <v>14</v>
      </c>
      <c r="D17" s="44" t="s">
        <v>27</v>
      </c>
      <c r="E17" s="48">
        <f>[1]Свод!C13</f>
        <v>1229</v>
      </c>
      <c r="F17" s="39">
        <f>[1]Свод!D13</f>
        <v>1229</v>
      </c>
      <c r="G17" s="39">
        <f>[1]Свод!E13</f>
        <v>1229</v>
      </c>
      <c r="H17" s="17">
        <f t="shared" si="8"/>
        <v>100</v>
      </c>
      <c r="I17" s="18">
        <f t="shared" si="1"/>
        <v>0</v>
      </c>
      <c r="J17" s="16">
        <f>[1]Свод!F13</f>
        <v>1229</v>
      </c>
      <c r="K17" s="15">
        <f>[1]Свод!G13</f>
        <v>1229</v>
      </c>
      <c r="L17" s="15">
        <f>[1]Свод!H13</f>
        <v>1229</v>
      </c>
      <c r="M17" s="17">
        <f t="shared" si="9"/>
        <v>100</v>
      </c>
      <c r="N17" s="19">
        <f t="shared" si="4"/>
        <v>0</v>
      </c>
      <c r="O17" s="14">
        <f>[1]Свод!I13</f>
        <v>0</v>
      </c>
      <c r="P17" s="15">
        <f>[1]Свод!J13</f>
        <v>0</v>
      </c>
      <c r="Q17" s="15">
        <f>[1]Свод!K13</f>
        <v>0</v>
      </c>
      <c r="R17" s="17" t="str">
        <f t="shared" si="10"/>
        <v>-</v>
      </c>
      <c r="S17" s="19">
        <f t="shared" si="7"/>
        <v>0</v>
      </c>
    </row>
    <row r="18" spans="1:19" s="13" customFormat="1" ht="51.75" x14ac:dyDescent="0.25">
      <c r="A18" s="31" t="s">
        <v>88</v>
      </c>
      <c r="B18" s="35" t="s">
        <v>12</v>
      </c>
      <c r="C18" s="2" t="s">
        <v>28</v>
      </c>
      <c r="D18" s="44" t="s">
        <v>29</v>
      </c>
      <c r="E18" s="48">
        <f>[1]Свод!C14</f>
        <v>10349.700000000001</v>
      </c>
      <c r="F18" s="39">
        <f>[1]Свод!D14</f>
        <v>13442.7</v>
      </c>
      <c r="G18" s="39">
        <f>[1]Свод!E14</f>
        <v>13349.3</v>
      </c>
      <c r="H18" s="17">
        <f t="shared" si="8"/>
        <v>99.3</v>
      </c>
      <c r="I18" s="18">
        <f t="shared" si="1"/>
        <v>-93.400000000001455</v>
      </c>
      <c r="J18" s="16">
        <f>[1]Свод!F14</f>
        <v>5727.2</v>
      </c>
      <c r="K18" s="15">
        <f>[1]Свод!G14</f>
        <v>5470.6</v>
      </c>
      <c r="L18" s="15">
        <f>[1]Свод!H14</f>
        <v>5437.9</v>
      </c>
      <c r="M18" s="17">
        <f t="shared" si="9"/>
        <v>99.4</v>
      </c>
      <c r="N18" s="19">
        <f t="shared" si="4"/>
        <v>-32.700000000000728</v>
      </c>
      <c r="O18" s="14">
        <f>[1]Свод!I14</f>
        <v>4622.5</v>
      </c>
      <c r="P18" s="15">
        <f>[1]Свод!J14</f>
        <v>7972.1</v>
      </c>
      <c r="Q18" s="15">
        <f>[1]Свод!K14</f>
        <v>7911.4</v>
      </c>
      <c r="R18" s="17">
        <f t="shared" si="10"/>
        <v>99.2</v>
      </c>
      <c r="S18" s="19">
        <f t="shared" si="7"/>
        <v>-60.700000000000728</v>
      </c>
    </row>
    <row r="19" spans="1:19" s="13" customFormat="1" ht="39" x14ac:dyDescent="0.25">
      <c r="A19" s="31" t="s">
        <v>89</v>
      </c>
      <c r="B19" s="35" t="s">
        <v>12</v>
      </c>
      <c r="C19" s="2" t="s">
        <v>30</v>
      </c>
      <c r="D19" s="44" t="s">
        <v>31</v>
      </c>
      <c r="E19" s="48">
        <f>[1]Свод!C15</f>
        <v>582</v>
      </c>
      <c r="F19" s="39">
        <f>[1]Свод!D15</f>
        <v>10708.9</v>
      </c>
      <c r="G19" s="39">
        <f>[1]Свод!E15</f>
        <v>9604.2999999999993</v>
      </c>
      <c r="H19" s="17">
        <f t="shared" si="8"/>
        <v>89.7</v>
      </c>
      <c r="I19" s="18">
        <f t="shared" si="1"/>
        <v>-1104.6000000000004</v>
      </c>
      <c r="J19" s="16">
        <f>[1]Свод!F15</f>
        <v>546</v>
      </c>
      <c r="K19" s="15">
        <f>[1]Свод!G15</f>
        <v>3352.2</v>
      </c>
      <c r="L19" s="15">
        <f>[1]Свод!H15</f>
        <v>3352.2</v>
      </c>
      <c r="M19" s="17">
        <f t="shared" si="9"/>
        <v>100</v>
      </c>
      <c r="N19" s="19">
        <f t="shared" si="4"/>
        <v>0</v>
      </c>
      <c r="O19" s="14">
        <f>[1]Свод!I15</f>
        <v>336</v>
      </c>
      <c r="P19" s="15">
        <f>[1]Свод!J15</f>
        <v>7728.6</v>
      </c>
      <c r="Q19" s="15">
        <f>[1]Свод!K15</f>
        <v>6324.1</v>
      </c>
      <c r="R19" s="17">
        <f t="shared" si="10"/>
        <v>81.8</v>
      </c>
      <c r="S19" s="19">
        <f t="shared" si="7"/>
        <v>-1404.5</v>
      </c>
    </row>
    <row r="20" spans="1:19" s="13" customFormat="1" x14ac:dyDescent="0.25">
      <c r="A20" s="32" t="s">
        <v>90</v>
      </c>
      <c r="B20" s="34" t="s">
        <v>14</v>
      </c>
      <c r="C20" s="1"/>
      <c r="D20" s="43" t="s">
        <v>32</v>
      </c>
      <c r="E20" s="8">
        <f>SUMIFS(E21:E70,$A21:$A$70,CONCATENATE(LEFT($A20,2),"*"))</f>
        <v>455519</v>
      </c>
      <c r="F20" s="9">
        <f>SUMIFS(F21:F70,$A21:$A$70,CONCATENATE(LEFT($A20,2),"*"))</f>
        <v>423995.89999999997</v>
      </c>
      <c r="G20" s="9">
        <f>SUMIFS(G21:G70,$A21:$A$70,CONCATENATE(LEFT($A20,2),"*"))</f>
        <v>420340.3</v>
      </c>
      <c r="H20" s="10">
        <f>IF(G20=0,"-",ROUND((G20/F20)*100,1))</f>
        <v>99.1</v>
      </c>
      <c r="I20" s="11">
        <f t="shared" si="1"/>
        <v>-3655.5999999999767</v>
      </c>
      <c r="J20" s="8">
        <f>SUMIFS(J21:J70,$A21:$A$70,CONCATENATE(LEFT($A20,2),"*"))</f>
        <v>436919.5</v>
      </c>
      <c r="K20" s="9">
        <f>SUMIFS(K21:K70,$A21:$A$70,CONCATENATE(LEFT($A20,2),"*"))</f>
        <v>404569.59999999998</v>
      </c>
      <c r="L20" s="9">
        <f>SUMIFS(L21:L70,$A21:$A$70,CONCATENATE(LEFT($A20,2),"*"))</f>
        <v>401772.2</v>
      </c>
      <c r="M20" s="10">
        <f>IF(L20=0,"-",ROUND((L20/K20)*100,1))</f>
        <v>99.3</v>
      </c>
      <c r="N20" s="12">
        <f t="shared" si="4"/>
        <v>-2797.3999999999651</v>
      </c>
      <c r="O20" s="25">
        <f>SUMIFS(O21:O70,$A21:$A$70,CONCATENATE(LEFT($A20,2),"*"))</f>
        <v>28923.200000000001</v>
      </c>
      <c r="P20" s="9">
        <f>SUMIFS(P21:P70,$A21:$A$70,CONCATENATE(LEFT($A20,2),"*"))</f>
        <v>33342.300000000003</v>
      </c>
      <c r="Q20" s="9">
        <f>SUMIFS(Q21:Q70,$A21:$A$70,CONCATENATE(LEFT($A20,2),"*"))</f>
        <v>32079.4</v>
      </c>
      <c r="R20" s="10">
        <f>IF(Q20=0,"-",ROUND((Q20/P20)*100,1))</f>
        <v>96.2</v>
      </c>
      <c r="S20" s="12">
        <f t="shared" si="7"/>
        <v>-1262.9000000000015</v>
      </c>
    </row>
    <row r="21" spans="1:19" s="13" customFormat="1" x14ac:dyDescent="0.25">
      <c r="A21" s="31" t="s">
        <v>91</v>
      </c>
      <c r="B21" s="35" t="s">
        <v>14</v>
      </c>
      <c r="C21" s="2" t="s">
        <v>8</v>
      </c>
      <c r="D21" s="44" t="s">
        <v>33</v>
      </c>
      <c r="E21" s="48">
        <f>[1]Свод!C17</f>
        <v>581</v>
      </c>
      <c r="F21" s="39">
        <f>[1]Свод!D17</f>
        <v>564</v>
      </c>
      <c r="G21" s="39">
        <f>[1]Свод!E17</f>
        <v>563.29999999999995</v>
      </c>
      <c r="H21" s="17">
        <f t="shared" si="8"/>
        <v>99.9</v>
      </c>
      <c r="I21" s="18">
        <f t="shared" si="1"/>
        <v>-0.70000000000004547</v>
      </c>
      <c r="J21" s="16">
        <f>[1]Свод!F17</f>
        <v>581</v>
      </c>
      <c r="K21" s="15">
        <f>[1]Свод!G17</f>
        <v>564</v>
      </c>
      <c r="L21" s="15">
        <f>[1]Свод!H17</f>
        <v>563.29999999999995</v>
      </c>
      <c r="M21" s="17">
        <f t="shared" si="9"/>
        <v>99.9</v>
      </c>
      <c r="N21" s="19">
        <f t="shared" si="4"/>
        <v>-0.70000000000004547</v>
      </c>
      <c r="O21" s="14">
        <f>[1]Свод!I17</f>
        <v>0</v>
      </c>
      <c r="P21" s="15">
        <f>[1]Свод!J17</f>
        <v>0</v>
      </c>
      <c r="Q21" s="15">
        <f>[1]Свод!K17</f>
        <v>0</v>
      </c>
      <c r="R21" s="17" t="str">
        <f t="shared" si="10"/>
        <v>-</v>
      </c>
      <c r="S21" s="19">
        <f t="shared" si="7"/>
        <v>0</v>
      </c>
    </row>
    <row r="22" spans="1:19" s="13" customFormat="1" x14ac:dyDescent="0.25">
      <c r="A22" s="31" t="s">
        <v>92</v>
      </c>
      <c r="B22" s="35" t="s">
        <v>14</v>
      </c>
      <c r="C22" s="2" t="s">
        <v>16</v>
      </c>
      <c r="D22" s="44" t="s">
        <v>34</v>
      </c>
      <c r="E22" s="48">
        <f>[1]Свод!C18</f>
        <v>9442.7000000000007</v>
      </c>
      <c r="F22" s="39">
        <f>[1]Свод!D18</f>
        <v>9929.9</v>
      </c>
      <c r="G22" s="39">
        <f>[1]Свод!E18</f>
        <v>9430.7999999999993</v>
      </c>
      <c r="H22" s="17">
        <f t="shared" si="8"/>
        <v>95</v>
      </c>
      <c r="I22" s="18">
        <f t="shared" si="1"/>
        <v>-499.10000000000036</v>
      </c>
      <c r="J22" s="16">
        <f>[1]Свод!F18</f>
        <v>9442.7000000000007</v>
      </c>
      <c r="K22" s="15">
        <f>[1]Свод!G18</f>
        <v>9929.9</v>
      </c>
      <c r="L22" s="15">
        <f>[1]Свод!H18</f>
        <v>9430.7999999999993</v>
      </c>
      <c r="M22" s="17">
        <f t="shared" si="9"/>
        <v>95</v>
      </c>
      <c r="N22" s="19">
        <f t="shared" si="4"/>
        <v>-499.10000000000036</v>
      </c>
      <c r="O22" s="14">
        <f>[1]Свод!I18</f>
        <v>404.7</v>
      </c>
      <c r="P22" s="15">
        <f>[1]Свод!J18</f>
        <v>404.7</v>
      </c>
      <c r="Q22" s="15">
        <f>[1]Свод!K18</f>
        <v>0</v>
      </c>
      <c r="R22" s="17" t="str">
        <f t="shared" si="10"/>
        <v>-</v>
      </c>
      <c r="S22" s="19">
        <f t="shared" si="7"/>
        <v>-404.7</v>
      </c>
    </row>
    <row r="23" spans="1:19" s="13" customFormat="1" x14ac:dyDescent="0.25">
      <c r="A23" s="31" t="s">
        <v>93</v>
      </c>
      <c r="B23" s="35" t="s">
        <v>14</v>
      </c>
      <c r="C23" s="2" t="s">
        <v>35</v>
      </c>
      <c r="D23" s="44" t="s">
        <v>36</v>
      </c>
      <c r="E23" s="48">
        <f>[1]Свод!C19</f>
        <v>9703.1</v>
      </c>
      <c r="F23" s="39">
        <f>[1]Свод!D19</f>
        <v>9714.2000000000007</v>
      </c>
      <c r="G23" s="39">
        <f>[1]Свод!E19</f>
        <v>9543.9</v>
      </c>
      <c r="H23" s="17">
        <f t="shared" si="8"/>
        <v>98.2</v>
      </c>
      <c r="I23" s="18">
        <f t="shared" si="1"/>
        <v>-170.30000000000109</v>
      </c>
      <c r="J23" s="16">
        <f>[1]Свод!F19</f>
        <v>9703.1</v>
      </c>
      <c r="K23" s="15">
        <f>[1]Свод!G19</f>
        <v>9714.2000000000007</v>
      </c>
      <c r="L23" s="15">
        <f>[1]Свод!H19</f>
        <v>9543.9</v>
      </c>
      <c r="M23" s="17">
        <f t="shared" si="9"/>
        <v>98.2</v>
      </c>
      <c r="N23" s="19">
        <f t="shared" si="4"/>
        <v>-170.30000000000109</v>
      </c>
      <c r="O23" s="14">
        <f>[1]Свод!I19</f>
        <v>0</v>
      </c>
      <c r="P23" s="15">
        <f>[1]Свод!J19</f>
        <v>0</v>
      </c>
      <c r="Q23" s="15">
        <f>[1]Свод!K19</f>
        <v>0</v>
      </c>
      <c r="R23" s="17" t="str">
        <f t="shared" si="10"/>
        <v>-</v>
      </c>
      <c r="S23" s="19">
        <f t="shared" si="7"/>
        <v>0</v>
      </c>
    </row>
    <row r="24" spans="1:19" s="13" customFormat="1" x14ac:dyDescent="0.25">
      <c r="A24" s="31" t="s">
        <v>94</v>
      </c>
      <c r="B24" s="35" t="s">
        <v>14</v>
      </c>
      <c r="C24" s="2" t="s">
        <v>37</v>
      </c>
      <c r="D24" s="44" t="s">
        <v>38</v>
      </c>
      <c r="E24" s="48">
        <f>[1]Свод!C20</f>
        <v>358541</v>
      </c>
      <c r="F24" s="39">
        <f>[1]Свод!D20</f>
        <v>325642.3</v>
      </c>
      <c r="G24" s="39">
        <f>[1]Свод!E20</f>
        <v>323185.59999999998</v>
      </c>
      <c r="H24" s="17">
        <f t="shared" si="8"/>
        <v>99.2</v>
      </c>
      <c r="I24" s="18">
        <f t="shared" si="1"/>
        <v>-2456.7000000000116</v>
      </c>
      <c r="J24" s="16">
        <f>[1]Свод!F20</f>
        <v>355291</v>
      </c>
      <c r="K24" s="15">
        <f>[1]Свод!G20</f>
        <v>321760.2</v>
      </c>
      <c r="L24" s="15">
        <f>[1]Свод!H20</f>
        <v>319861.90000000002</v>
      </c>
      <c r="M24" s="17">
        <f t="shared" si="9"/>
        <v>99.4</v>
      </c>
      <c r="N24" s="19">
        <f t="shared" si="4"/>
        <v>-1898.2999999999884</v>
      </c>
      <c r="O24" s="14">
        <f>[1]Свод!I20</f>
        <v>13169</v>
      </c>
      <c r="P24" s="15">
        <f>[1]Свод!J20</f>
        <v>17393.5</v>
      </c>
      <c r="Q24" s="15">
        <f>[1]Свод!K20</f>
        <v>16835</v>
      </c>
      <c r="R24" s="17">
        <f t="shared" si="10"/>
        <v>96.8</v>
      </c>
      <c r="S24" s="19">
        <f t="shared" si="7"/>
        <v>-558.5</v>
      </c>
    </row>
    <row r="25" spans="1:19" s="13" customFormat="1" ht="26.25" x14ac:dyDescent="0.25">
      <c r="A25" s="31" t="s">
        <v>95</v>
      </c>
      <c r="B25" s="35" t="s">
        <v>14</v>
      </c>
      <c r="C25" s="2" t="s">
        <v>39</v>
      </c>
      <c r="D25" s="44" t="s">
        <v>40</v>
      </c>
      <c r="E25" s="48">
        <f>[1]Свод!C21</f>
        <v>77251.199999999997</v>
      </c>
      <c r="F25" s="39">
        <f>[1]Свод!D21</f>
        <v>78145.5</v>
      </c>
      <c r="G25" s="39">
        <f>[1]Свод!E21</f>
        <v>77616.7</v>
      </c>
      <c r="H25" s="17">
        <f t="shared" si="8"/>
        <v>99.3</v>
      </c>
      <c r="I25" s="18">
        <f t="shared" si="1"/>
        <v>-528.80000000000291</v>
      </c>
      <c r="J25" s="16">
        <f>[1]Свод!F21</f>
        <v>61901.7</v>
      </c>
      <c r="K25" s="15">
        <f>[1]Свод!G21</f>
        <v>62601.3</v>
      </c>
      <c r="L25" s="15">
        <f>[1]Свод!H21</f>
        <v>62372.3</v>
      </c>
      <c r="M25" s="17">
        <f t="shared" si="9"/>
        <v>99.6</v>
      </c>
      <c r="N25" s="19">
        <f t="shared" si="4"/>
        <v>-229</v>
      </c>
      <c r="O25" s="14">
        <f>[1]Свод!I21</f>
        <v>15349.5</v>
      </c>
      <c r="P25" s="15">
        <f>[1]Свод!J21</f>
        <v>15544.1</v>
      </c>
      <c r="Q25" s="15">
        <f>[1]Свод!K21</f>
        <v>15244.4</v>
      </c>
      <c r="R25" s="17">
        <f t="shared" si="10"/>
        <v>98.1</v>
      </c>
      <c r="S25" s="19">
        <f t="shared" si="7"/>
        <v>-299.70000000000073</v>
      </c>
    </row>
    <row r="26" spans="1:19" s="13" customFormat="1" x14ac:dyDescent="0.25">
      <c r="A26" s="32" t="s">
        <v>96</v>
      </c>
      <c r="B26" s="34" t="s">
        <v>16</v>
      </c>
      <c r="C26" s="1"/>
      <c r="D26" s="43" t="s">
        <v>41</v>
      </c>
      <c r="E26" s="8">
        <f>SUMIFS(E27:E70,$A27:$A$70,CONCATENATE(LEFT($A26,2),"*"))</f>
        <v>105456.9</v>
      </c>
      <c r="F26" s="9">
        <f>SUMIFS(F27:F70,$A27:$A$70,CONCATENATE(LEFT($A26,2),"*"))</f>
        <v>117883.3</v>
      </c>
      <c r="G26" s="9">
        <f>SUMIFS(G27:G70,$A27:$A$70,CONCATENATE(LEFT($A26,2),"*"))</f>
        <v>116817.09999999999</v>
      </c>
      <c r="H26" s="10">
        <f>IF(G26=0,"-",ROUND((G26/F26)*100,1))</f>
        <v>99.1</v>
      </c>
      <c r="I26" s="11">
        <f t="shared" si="1"/>
        <v>-1066.2000000000116</v>
      </c>
      <c r="J26" s="8">
        <f>SUMIFS(J27:J70,$A27:$A$70,CONCATENATE(LEFT($A26,2),"*"))</f>
        <v>87380.4</v>
      </c>
      <c r="K26" s="9">
        <f>SUMIFS(K27:K70,$A27:$A$70,CONCATENATE(LEFT($A26,2),"*"))</f>
        <v>90570.7</v>
      </c>
      <c r="L26" s="9">
        <f>SUMIFS(L27:L70,$A27:$A$70,CONCATENATE(LEFT($A26,2),"*"))</f>
        <v>90266.9</v>
      </c>
      <c r="M26" s="10">
        <f>IF(L26=0,"-",ROUND((L26/K26)*100,1))</f>
        <v>99.7</v>
      </c>
      <c r="N26" s="12">
        <f t="shared" si="4"/>
        <v>-303.80000000000291</v>
      </c>
      <c r="O26" s="25">
        <f>SUMIFS(O27:O70,$A27:$A$70,CONCATENATE(LEFT($A26,2),"*"))</f>
        <v>76820</v>
      </c>
      <c r="P26" s="9">
        <f>SUMIFS(P27:P70,$A27:$A$70,CONCATENATE(LEFT($A26,2),"*"))</f>
        <v>89692.800000000003</v>
      </c>
      <c r="Q26" s="9">
        <f>SUMIFS(Q27:Q70,$A27:$A$70,CONCATENATE(LEFT($A26,2),"*"))</f>
        <v>88755.6</v>
      </c>
      <c r="R26" s="10">
        <f>IF(Q26=0,"-",ROUND((Q26/P26)*100,1))</f>
        <v>99</v>
      </c>
      <c r="S26" s="12">
        <f t="shared" si="7"/>
        <v>-937.19999999999709</v>
      </c>
    </row>
    <row r="27" spans="1:19" s="13" customFormat="1" x14ac:dyDescent="0.25">
      <c r="A27" s="31" t="s">
        <v>97</v>
      </c>
      <c r="B27" s="35" t="s">
        <v>16</v>
      </c>
      <c r="C27" s="2" t="s">
        <v>8</v>
      </c>
      <c r="D27" s="44" t="s">
        <v>42</v>
      </c>
      <c r="E27" s="48">
        <f>[1]Свод!C23</f>
        <v>290</v>
      </c>
      <c r="F27" s="39">
        <f>[1]Свод!D23</f>
        <v>390</v>
      </c>
      <c r="G27" s="39">
        <f>[1]Свод!E23</f>
        <v>365.3</v>
      </c>
      <c r="H27" s="17">
        <f t="shared" si="8"/>
        <v>93.7</v>
      </c>
      <c r="I27" s="18">
        <f t="shared" si="1"/>
        <v>-24.699999999999989</v>
      </c>
      <c r="J27" s="16">
        <f>[1]Свод!F23</f>
        <v>290</v>
      </c>
      <c r="K27" s="15">
        <f>[1]Свод!G23</f>
        <v>390</v>
      </c>
      <c r="L27" s="15">
        <f>[1]Свод!H23</f>
        <v>365.3</v>
      </c>
      <c r="M27" s="17">
        <f t="shared" si="9"/>
        <v>93.7</v>
      </c>
      <c r="N27" s="19">
        <f t="shared" si="4"/>
        <v>-24.699999999999989</v>
      </c>
      <c r="O27" s="14">
        <f>[1]Свод!I23</f>
        <v>0</v>
      </c>
      <c r="P27" s="15">
        <f>[1]Свод!J23</f>
        <v>0</v>
      </c>
      <c r="Q27" s="15">
        <f>[1]Свод!K23</f>
        <v>0</v>
      </c>
      <c r="R27" s="17" t="str">
        <f t="shared" si="10"/>
        <v>-</v>
      </c>
      <c r="S27" s="19">
        <f t="shared" si="7"/>
        <v>0</v>
      </c>
    </row>
    <row r="28" spans="1:19" s="13" customFormat="1" x14ac:dyDescent="0.25">
      <c r="A28" s="31" t="s">
        <v>98</v>
      </c>
      <c r="B28" s="35" t="s">
        <v>16</v>
      </c>
      <c r="C28" s="2" t="s">
        <v>10</v>
      </c>
      <c r="D28" s="44" t="s">
        <v>43</v>
      </c>
      <c r="E28" s="48">
        <f>[1]Свод!C24</f>
        <v>0</v>
      </c>
      <c r="F28" s="39">
        <f>[1]Свод!D24</f>
        <v>75.2</v>
      </c>
      <c r="G28" s="39">
        <f>[1]Свод!E24</f>
        <v>75.099999999999994</v>
      </c>
      <c r="H28" s="17">
        <f t="shared" si="8"/>
        <v>99.9</v>
      </c>
      <c r="I28" s="18">
        <f t="shared" si="1"/>
        <v>-0.10000000000000853</v>
      </c>
      <c r="J28" s="16">
        <f>[1]Свод!F24</f>
        <v>0</v>
      </c>
      <c r="K28" s="15">
        <f>[1]Свод!G24</f>
        <v>75.2</v>
      </c>
      <c r="L28" s="15">
        <f>[1]Свод!H24</f>
        <v>75.099999999999994</v>
      </c>
      <c r="M28" s="17">
        <f t="shared" si="9"/>
        <v>99.9</v>
      </c>
      <c r="N28" s="19">
        <f t="shared" si="4"/>
        <v>-0.10000000000000853</v>
      </c>
      <c r="O28" s="14">
        <f>[1]Свод!I24</f>
        <v>0</v>
      </c>
      <c r="P28" s="15">
        <f>[1]Свод!J24</f>
        <v>0</v>
      </c>
      <c r="Q28" s="15">
        <f>[1]Свод!K24</f>
        <v>0</v>
      </c>
      <c r="R28" s="17" t="str">
        <f t="shared" si="10"/>
        <v>-</v>
      </c>
      <c r="S28" s="19">
        <f t="shared" si="7"/>
        <v>0</v>
      </c>
    </row>
    <row r="29" spans="1:19" s="13" customFormat="1" x14ac:dyDescent="0.25">
      <c r="A29" s="31" t="s">
        <v>99</v>
      </c>
      <c r="B29" s="35" t="s">
        <v>16</v>
      </c>
      <c r="C29" s="2" t="s">
        <v>12</v>
      </c>
      <c r="D29" s="44" t="s">
        <v>44</v>
      </c>
      <c r="E29" s="48">
        <f>[1]Свод!C25</f>
        <v>105166.9</v>
      </c>
      <c r="F29" s="39">
        <f>[1]Свод!D25</f>
        <v>117418.1</v>
      </c>
      <c r="G29" s="39">
        <f>[1]Свод!E25</f>
        <v>116376.7</v>
      </c>
      <c r="H29" s="17">
        <f t="shared" si="8"/>
        <v>99.1</v>
      </c>
      <c r="I29" s="18">
        <f t="shared" si="1"/>
        <v>-1041.4000000000087</v>
      </c>
      <c r="J29" s="16">
        <f>[1]Свод!F25</f>
        <v>87090.4</v>
      </c>
      <c r="K29" s="15">
        <f>[1]Свод!G25</f>
        <v>90105.5</v>
      </c>
      <c r="L29" s="15">
        <f>[1]Свод!H25</f>
        <v>89826.5</v>
      </c>
      <c r="M29" s="17">
        <f t="shared" si="9"/>
        <v>99.7</v>
      </c>
      <c r="N29" s="19">
        <f t="shared" si="4"/>
        <v>-279</v>
      </c>
      <c r="O29" s="14">
        <f>[1]Свод!I25</f>
        <v>76820</v>
      </c>
      <c r="P29" s="15">
        <f>[1]Свод!J25</f>
        <v>89692.800000000003</v>
      </c>
      <c r="Q29" s="15">
        <f>[1]Свод!K25</f>
        <v>88755.6</v>
      </c>
      <c r="R29" s="17">
        <f t="shared" si="10"/>
        <v>99</v>
      </c>
      <c r="S29" s="19">
        <f t="shared" si="7"/>
        <v>-937.19999999999709</v>
      </c>
    </row>
    <row r="30" spans="1:19" s="13" customFormat="1" x14ac:dyDescent="0.25">
      <c r="A30" s="32" t="s">
        <v>100</v>
      </c>
      <c r="B30" s="34" t="s">
        <v>45</v>
      </c>
      <c r="C30" s="1"/>
      <c r="D30" s="43" t="s">
        <v>46</v>
      </c>
      <c r="E30" s="8">
        <f>SUMIFS(E31:E70,$A31:$A$70,CONCATENATE(LEFT($A30,2),"*"))</f>
        <v>263.2</v>
      </c>
      <c r="F30" s="9">
        <f>SUMIFS(F31:F70,$A31:$A$70,CONCATENATE(LEFT($A30,2),"*"))</f>
        <v>512.9</v>
      </c>
      <c r="G30" s="9">
        <f>SUMIFS(G31:G70,$A31:$A$70,CONCATENATE(LEFT($A30,2),"*"))</f>
        <v>374.4</v>
      </c>
      <c r="H30" s="10">
        <f>IF(G30=0,"-",ROUND((G30/F30)*100,1))</f>
        <v>73</v>
      </c>
      <c r="I30" s="11">
        <f t="shared" si="1"/>
        <v>-138.5</v>
      </c>
      <c r="J30" s="8">
        <f>SUMIFS(J31:J70,$A31:$A$70,CONCATENATE(LEFT($A30,2),"*"))</f>
        <v>263.2</v>
      </c>
      <c r="K30" s="9">
        <f>SUMIFS(K31:K70,$A31:$A$70,CONCATENATE(LEFT($A30,2),"*"))</f>
        <v>512.9</v>
      </c>
      <c r="L30" s="9">
        <f>SUMIFS(L31:L70,$A31:$A$70,CONCATENATE(LEFT($A30,2),"*"))</f>
        <v>374.4</v>
      </c>
      <c r="M30" s="10">
        <f>IF(L30=0,"-",ROUND((L30/K30)*100,1))</f>
        <v>73</v>
      </c>
      <c r="N30" s="12">
        <f t="shared" si="4"/>
        <v>-138.5</v>
      </c>
      <c r="O30" s="25">
        <f>SUMIFS(O31:O70,$A31:$A$70,CONCATENATE(LEFT($A30,2),"*"))</f>
        <v>0</v>
      </c>
      <c r="P30" s="9">
        <f>SUMIFS(P31:P70,$A31:$A$70,CONCATENATE(LEFT($A30,2),"*"))</f>
        <v>0</v>
      </c>
      <c r="Q30" s="9">
        <f>SUMIFS(Q31:Q70,$A31:$A$70,CONCATENATE(LEFT($A30,2),"*"))</f>
        <v>0</v>
      </c>
      <c r="R30" s="10" t="str">
        <f>IF(Q30=0,"-",ROUND((Q30/P30)*100,1))</f>
        <v>-</v>
      </c>
      <c r="S30" s="12">
        <f t="shared" si="7"/>
        <v>0</v>
      </c>
    </row>
    <row r="31" spans="1:19" s="13" customFormat="1" ht="26.25" x14ac:dyDescent="0.25">
      <c r="A31" s="31" t="s">
        <v>101</v>
      </c>
      <c r="B31" s="35" t="s">
        <v>45</v>
      </c>
      <c r="C31" s="2" t="s">
        <v>16</v>
      </c>
      <c r="D31" s="44" t="s">
        <v>47</v>
      </c>
      <c r="E31" s="48">
        <f>[1]Свод!C27</f>
        <v>263.2</v>
      </c>
      <c r="F31" s="39">
        <f>[1]Свод!D27</f>
        <v>512.9</v>
      </c>
      <c r="G31" s="39">
        <f>[1]Свод!E27</f>
        <v>374.4</v>
      </c>
      <c r="H31" s="17">
        <f t="shared" si="8"/>
        <v>73</v>
      </c>
      <c r="I31" s="18">
        <f t="shared" si="1"/>
        <v>-138.5</v>
      </c>
      <c r="J31" s="16">
        <f>[1]Свод!F27</f>
        <v>263.2</v>
      </c>
      <c r="K31" s="15">
        <f>[1]Свод!G27</f>
        <v>512.9</v>
      </c>
      <c r="L31" s="15">
        <f>[1]Свод!H27</f>
        <v>374.4</v>
      </c>
      <c r="M31" s="17">
        <f t="shared" si="9"/>
        <v>73</v>
      </c>
      <c r="N31" s="19">
        <f t="shared" si="4"/>
        <v>-138.5</v>
      </c>
      <c r="O31" s="14">
        <f>[1]Свод!I27</f>
        <v>0</v>
      </c>
      <c r="P31" s="15">
        <f>[1]Свод!J27</f>
        <v>0</v>
      </c>
      <c r="Q31" s="15">
        <f>[1]Свод!K27</f>
        <v>0</v>
      </c>
      <c r="R31" s="17" t="str">
        <f t="shared" si="10"/>
        <v>-</v>
      </c>
      <c r="S31" s="19">
        <f t="shared" si="7"/>
        <v>0</v>
      </c>
    </row>
    <row r="32" spans="1:19" s="13" customFormat="1" x14ac:dyDescent="0.25">
      <c r="A32" s="32" t="s">
        <v>102</v>
      </c>
      <c r="B32" s="34" t="s">
        <v>18</v>
      </c>
      <c r="C32" s="1"/>
      <c r="D32" s="43" t="s">
        <v>48</v>
      </c>
      <c r="E32" s="8">
        <f>SUMIFS(E33:E70,$A33:$A$70,CONCATENATE(LEFT($A32,2),"*"))</f>
        <v>625615.20000000007</v>
      </c>
      <c r="F32" s="9">
        <f>SUMIFS(F33:F70,$A33:$A$70,CONCATENATE(LEFT($A32,2),"*"))</f>
        <v>642384.5</v>
      </c>
      <c r="G32" s="9">
        <f>SUMIFS(G33:G70,$A33:$A$70,CONCATENATE(LEFT($A32,2),"*"))</f>
        <v>638973.6</v>
      </c>
      <c r="H32" s="10">
        <f>IF(G32=0,"-",ROUND((G32/F32)*100,1))</f>
        <v>99.5</v>
      </c>
      <c r="I32" s="11">
        <f t="shared" si="1"/>
        <v>-3410.9000000000233</v>
      </c>
      <c r="J32" s="8">
        <f>SUMIFS(J33:J70,$A33:$A$70,CONCATENATE(LEFT($A32,2),"*"))</f>
        <v>625330.20000000007</v>
      </c>
      <c r="K32" s="9">
        <f>SUMIFS(K33:K70,$A33:$A$70,CONCATENATE(LEFT($A32,2),"*"))</f>
        <v>642163.30000000005</v>
      </c>
      <c r="L32" s="9">
        <f>SUMIFS(L33:L70,$A33:$A$70,CONCATENATE(LEFT($A32,2),"*"))</f>
        <v>638834</v>
      </c>
      <c r="M32" s="10">
        <f>IF(L32=0,"-",ROUND((L32/K32)*100,1))</f>
        <v>99.5</v>
      </c>
      <c r="N32" s="12">
        <f t="shared" si="4"/>
        <v>-3329.3000000000466</v>
      </c>
      <c r="O32" s="25">
        <f>SUMIFS(O33:O70,$A33:$A$70,CONCATENATE(LEFT($A32,2),"*"))</f>
        <v>285</v>
      </c>
      <c r="P32" s="9">
        <f>SUMIFS(P33:P70,$A33:$A$70,CONCATENATE(LEFT($A32,2),"*"))</f>
        <v>221.3</v>
      </c>
      <c r="Q32" s="9">
        <f>SUMIFS(Q33:Q70,$A33:$A$70,CONCATENATE(LEFT($A32,2),"*"))</f>
        <v>139.6</v>
      </c>
      <c r="R32" s="10">
        <f>IF(Q32=0,"-",ROUND((Q32/P32)*100,1))</f>
        <v>63.1</v>
      </c>
      <c r="S32" s="12">
        <f t="shared" si="7"/>
        <v>-81.700000000000017</v>
      </c>
    </row>
    <row r="33" spans="1:19" s="13" customFormat="1" x14ac:dyDescent="0.25">
      <c r="A33" s="31" t="s">
        <v>103</v>
      </c>
      <c r="B33" s="35" t="s">
        <v>18</v>
      </c>
      <c r="C33" s="2" t="s">
        <v>8</v>
      </c>
      <c r="D33" s="44" t="s">
        <v>49</v>
      </c>
      <c r="E33" s="48">
        <f>[1]Свод!C29</f>
        <v>171036.2</v>
      </c>
      <c r="F33" s="39">
        <f>[1]Свод!D29</f>
        <v>178806.5</v>
      </c>
      <c r="G33" s="39">
        <f>[1]Свод!E29</f>
        <v>178790.2</v>
      </c>
      <c r="H33" s="17">
        <f t="shared" si="8"/>
        <v>100</v>
      </c>
      <c r="I33" s="18">
        <f t="shared" si="1"/>
        <v>-16.299999999988358</v>
      </c>
      <c r="J33" s="16">
        <f>[1]Свод!F29</f>
        <v>171036.2</v>
      </c>
      <c r="K33" s="15">
        <f>[1]Свод!G29</f>
        <v>178806.5</v>
      </c>
      <c r="L33" s="15">
        <f>[1]Свод!H29</f>
        <v>178790.2</v>
      </c>
      <c r="M33" s="17">
        <f t="shared" si="9"/>
        <v>100</v>
      </c>
      <c r="N33" s="19">
        <f t="shared" si="4"/>
        <v>-16.299999999988358</v>
      </c>
      <c r="O33" s="14">
        <f>[1]Свод!I29</f>
        <v>0</v>
      </c>
      <c r="P33" s="15">
        <f>[1]Свод!J29</f>
        <v>0</v>
      </c>
      <c r="Q33" s="15">
        <f>[1]Свод!K29</f>
        <v>0</v>
      </c>
      <c r="R33" s="17" t="str">
        <f t="shared" si="10"/>
        <v>-</v>
      </c>
      <c r="S33" s="19">
        <f t="shared" si="7"/>
        <v>0</v>
      </c>
    </row>
    <row r="34" spans="1:19" s="13" customFormat="1" x14ac:dyDescent="0.25">
      <c r="A34" s="31" t="s">
        <v>104</v>
      </c>
      <c r="B34" s="35" t="s">
        <v>18</v>
      </c>
      <c r="C34" s="2" t="s">
        <v>10</v>
      </c>
      <c r="D34" s="44" t="s">
        <v>50</v>
      </c>
      <c r="E34" s="48">
        <f>[1]Свод!C30</f>
        <v>383324.1</v>
      </c>
      <c r="F34" s="39">
        <f>[1]Свод!D30</f>
        <v>396602.9</v>
      </c>
      <c r="G34" s="39">
        <f>[1]Свод!E30</f>
        <v>393362.8</v>
      </c>
      <c r="H34" s="17">
        <f t="shared" si="8"/>
        <v>99.2</v>
      </c>
      <c r="I34" s="18">
        <f t="shared" si="1"/>
        <v>-3240.1000000000349</v>
      </c>
      <c r="J34" s="16">
        <f>[1]Свод!F30</f>
        <v>383324.1</v>
      </c>
      <c r="K34" s="15">
        <f>[1]Свод!G30</f>
        <v>396602.9</v>
      </c>
      <c r="L34" s="15">
        <f>[1]Свод!H30</f>
        <v>393362.8</v>
      </c>
      <c r="M34" s="17">
        <f t="shared" si="9"/>
        <v>99.2</v>
      </c>
      <c r="N34" s="19">
        <f t="shared" si="4"/>
        <v>-3240.1000000000349</v>
      </c>
      <c r="O34" s="14">
        <f>[1]Свод!I30</f>
        <v>0</v>
      </c>
      <c r="P34" s="15">
        <f>[1]Свод!J30</f>
        <v>0</v>
      </c>
      <c r="Q34" s="15">
        <f>[1]Свод!K30</f>
        <v>0</v>
      </c>
      <c r="R34" s="17" t="str">
        <f t="shared" si="10"/>
        <v>-</v>
      </c>
      <c r="S34" s="19">
        <f t="shared" si="7"/>
        <v>0</v>
      </c>
    </row>
    <row r="35" spans="1:19" s="13" customFormat="1" x14ac:dyDescent="0.25">
      <c r="A35" s="31" t="s">
        <v>105</v>
      </c>
      <c r="B35" s="35" t="s">
        <v>18</v>
      </c>
      <c r="C35" s="2" t="s">
        <v>12</v>
      </c>
      <c r="D35" s="44" t="s">
        <v>51</v>
      </c>
      <c r="E35" s="48">
        <f>[1]Свод!C31</f>
        <v>37675</v>
      </c>
      <c r="F35" s="39">
        <f>[1]Свод!D31</f>
        <v>34382</v>
      </c>
      <c r="G35" s="39">
        <f>[1]Свод!E31</f>
        <v>34375.300000000003</v>
      </c>
      <c r="H35" s="17">
        <f t="shared" si="8"/>
        <v>100</v>
      </c>
      <c r="I35" s="18">
        <f t="shared" si="1"/>
        <v>-6.6999999999970896</v>
      </c>
      <c r="J35" s="16">
        <f>[1]Свод!F31</f>
        <v>37675</v>
      </c>
      <c r="K35" s="15">
        <f>[1]Свод!G31</f>
        <v>34382</v>
      </c>
      <c r="L35" s="15">
        <f>[1]Свод!H31</f>
        <v>34375.300000000003</v>
      </c>
      <c r="M35" s="17">
        <f t="shared" si="9"/>
        <v>100</v>
      </c>
      <c r="N35" s="19">
        <f t="shared" si="4"/>
        <v>-6.6999999999970896</v>
      </c>
      <c r="O35" s="14">
        <f>[1]Свод!I31</f>
        <v>0</v>
      </c>
      <c r="P35" s="15">
        <f>[1]Свод!J31</f>
        <v>0</v>
      </c>
      <c r="Q35" s="15">
        <f>[1]Свод!K31</f>
        <v>0</v>
      </c>
      <c r="R35" s="17" t="str">
        <f t="shared" si="10"/>
        <v>-</v>
      </c>
      <c r="S35" s="19">
        <f t="shared" si="7"/>
        <v>0</v>
      </c>
    </row>
    <row r="36" spans="1:19" s="13" customFormat="1" ht="39" x14ac:dyDescent="0.25">
      <c r="A36" s="31" t="s">
        <v>106</v>
      </c>
      <c r="B36" s="35" t="s">
        <v>18</v>
      </c>
      <c r="C36" s="2" t="s">
        <v>16</v>
      </c>
      <c r="D36" s="44" t="s">
        <v>52</v>
      </c>
      <c r="E36" s="48">
        <f>[1]Свод!C32</f>
        <v>1191</v>
      </c>
      <c r="F36" s="39">
        <f>[1]Свод!D32</f>
        <v>563.6</v>
      </c>
      <c r="G36" s="39">
        <f>[1]Свод!E32</f>
        <v>507.1</v>
      </c>
      <c r="H36" s="17">
        <f t="shared" si="8"/>
        <v>90</v>
      </c>
      <c r="I36" s="18">
        <f t="shared" si="1"/>
        <v>-56.5</v>
      </c>
      <c r="J36" s="16">
        <f>[1]Свод!F32</f>
        <v>1047</v>
      </c>
      <c r="K36" s="15">
        <f>[1]Свод!G32</f>
        <v>483.4</v>
      </c>
      <c r="L36" s="15">
        <f>[1]Свод!H32</f>
        <v>461.5</v>
      </c>
      <c r="M36" s="17">
        <f t="shared" si="9"/>
        <v>95.5</v>
      </c>
      <c r="N36" s="19">
        <f t="shared" si="4"/>
        <v>-21.899999999999977</v>
      </c>
      <c r="O36" s="14">
        <f>[1]Свод!I32</f>
        <v>144</v>
      </c>
      <c r="P36" s="15">
        <f>[1]Свод!J32</f>
        <v>80.3</v>
      </c>
      <c r="Q36" s="15">
        <f>[1]Свод!K32</f>
        <v>45.6</v>
      </c>
      <c r="R36" s="17">
        <f t="shared" si="10"/>
        <v>56.8</v>
      </c>
      <c r="S36" s="19">
        <f t="shared" si="7"/>
        <v>-34.699999999999996</v>
      </c>
    </row>
    <row r="37" spans="1:19" s="13" customFormat="1" x14ac:dyDescent="0.25">
      <c r="A37" s="31" t="s">
        <v>107</v>
      </c>
      <c r="B37" s="35" t="s">
        <v>18</v>
      </c>
      <c r="C37" s="2" t="s">
        <v>18</v>
      </c>
      <c r="D37" s="44" t="s">
        <v>53</v>
      </c>
      <c r="E37" s="48">
        <f>[1]Свод!C33</f>
        <v>2215.9</v>
      </c>
      <c r="F37" s="39">
        <f>[1]Свод!D33</f>
        <v>847</v>
      </c>
      <c r="G37" s="39">
        <f>[1]Свод!E33</f>
        <v>792.1</v>
      </c>
      <c r="H37" s="17">
        <f t="shared" si="8"/>
        <v>93.5</v>
      </c>
      <c r="I37" s="18">
        <f t="shared" ref="I37:I65" si="11">G37-F37</f>
        <v>-54.899999999999977</v>
      </c>
      <c r="J37" s="16">
        <f>[1]Свод!F33</f>
        <v>2074.9</v>
      </c>
      <c r="K37" s="15">
        <f>[1]Свод!G33</f>
        <v>706</v>
      </c>
      <c r="L37" s="15">
        <f>[1]Свод!H33</f>
        <v>698.1</v>
      </c>
      <c r="M37" s="17">
        <f t="shared" si="9"/>
        <v>98.9</v>
      </c>
      <c r="N37" s="19">
        <f t="shared" ref="N37:N65" si="12">L37-K37</f>
        <v>-7.8999999999999773</v>
      </c>
      <c r="O37" s="14">
        <f>[1]Свод!I33</f>
        <v>141</v>
      </c>
      <c r="P37" s="15">
        <f>[1]Свод!J33</f>
        <v>141</v>
      </c>
      <c r="Q37" s="15">
        <f>[1]Свод!K33</f>
        <v>94</v>
      </c>
      <c r="R37" s="17">
        <f t="shared" si="10"/>
        <v>66.7</v>
      </c>
      <c r="S37" s="19">
        <f t="shared" ref="S37:S65" si="13">Q37-P37</f>
        <v>-47</v>
      </c>
    </row>
    <row r="38" spans="1:19" s="13" customFormat="1" x14ac:dyDescent="0.25">
      <c r="A38" s="31" t="s">
        <v>108</v>
      </c>
      <c r="B38" s="35" t="s">
        <v>18</v>
      </c>
      <c r="C38" s="2" t="s">
        <v>37</v>
      </c>
      <c r="D38" s="44" t="s">
        <v>54</v>
      </c>
      <c r="E38" s="48">
        <f>[1]Свод!C34</f>
        <v>30173</v>
      </c>
      <c r="F38" s="39">
        <f>[1]Свод!D34</f>
        <v>31182.5</v>
      </c>
      <c r="G38" s="39">
        <f>[1]Свод!E34</f>
        <v>31146.1</v>
      </c>
      <c r="H38" s="17">
        <f t="shared" si="8"/>
        <v>99.9</v>
      </c>
      <c r="I38" s="18">
        <f t="shared" si="11"/>
        <v>-36.400000000001455</v>
      </c>
      <c r="J38" s="16">
        <f>[1]Свод!F34</f>
        <v>30173</v>
      </c>
      <c r="K38" s="15">
        <f>[1]Свод!G34</f>
        <v>31182.5</v>
      </c>
      <c r="L38" s="15">
        <f>[1]Свод!H34</f>
        <v>31146.1</v>
      </c>
      <c r="M38" s="17">
        <f t="shared" si="9"/>
        <v>99.9</v>
      </c>
      <c r="N38" s="19">
        <f t="shared" si="12"/>
        <v>-36.400000000001455</v>
      </c>
      <c r="O38" s="14">
        <f>[1]Свод!I34</f>
        <v>0</v>
      </c>
      <c r="P38" s="15">
        <f>[1]Свод!J34</f>
        <v>0</v>
      </c>
      <c r="Q38" s="15">
        <f>[1]Свод!K34</f>
        <v>0</v>
      </c>
      <c r="R38" s="17" t="str">
        <f t="shared" si="10"/>
        <v>-</v>
      </c>
      <c r="S38" s="19">
        <f t="shared" si="13"/>
        <v>0</v>
      </c>
    </row>
    <row r="39" spans="1:19" s="13" customFormat="1" x14ac:dyDescent="0.25">
      <c r="A39" s="32" t="s">
        <v>109</v>
      </c>
      <c r="B39" s="34" t="s">
        <v>35</v>
      </c>
      <c r="C39" s="1"/>
      <c r="D39" s="43" t="s">
        <v>55</v>
      </c>
      <c r="E39" s="8">
        <f>SUMIFS(E40:E70,$A40:$A$70,CONCATENATE(LEFT($A39,2),"*"))</f>
        <v>116579.40000000001</v>
      </c>
      <c r="F39" s="9">
        <f>SUMIFS(F40:F70,$A40:$A$70,CONCATENATE(LEFT($A39,2),"*"))</f>
        <v>121105.2</v>
      </c>
      <c r="G39" s="9">
        <f>SUMIFS(G40:G70,$A40:$A$70,CONCATENATE(LEFT($A39,2),"*"))</f>
        <v>119746.20000000001</v>
      </c>
      <c r="H39" s="10">
        <f>IF(G39=0,"-",ROUND((G39/F39)*100,1))</f>
        <v>98.9</v>
      </c>
      <c r="I39" s="11">
        <f t="shared" si="11"/>
        <v>-1358.9999999999854</v>
      </c>
      <c r="J39" s="8">
        <f>SUMIFS(J40:J70,$A40:$A$70,CONCATENATE(LEFT($A39,2),"*"))</f>
        <v>116579.40000000001</v>
      </c>
      <c r="K39" s="9">
        <f>SUMIFS(K40:K70,$A40:$A$70,CONCATENATE(LEFT($A39,2),"*"))</f>
        <v>121105.2</v>
      </c>
      <c r="L39" s="9">
        <f>SUMIFS(L40:L70,$A40:$A$70,CONCATENATE(LEFT($A39,2),"*"))</f>
        <v>119746.20000000001</v>
      </c>
      <c r="M39" s="10">
        <f>IF(L39=0,"-",ROUND((L39/K39)*100,1))</f>
        <v>98.9</v>
      </c>
      <c r="N39" s="12">
        <f t="shared" si="12"/>
        <v>-1358.9999999999854</v>
      </c>
      <c r="O39" s="25">
        <f>SUMIFS(O40:O70,$A40:$A$70,CONCATENATE(LEFT($A39,2),"*"))</f>
        <v>0</v>
      </c>
      <c r="P39" s="9">
        <f>SUMIFS(P40:P70,$A40:$A$70,CONCATENATE(LEFT($A39,2),"*"))</f>
        <v>0</v>
      </c>
      <c r="Q39" s="9">
        <f>SUMIFS(Q40:Q70,$A40:$A$70,CONCATENATE(LEFT($A39,2),"*"))</f>
        <v>0</v>
      </c>
      <c r="R39" s="10" t="str">
        <f>IF(Q39=0,"-",ROUND((Q39/P39)*100,1))</f>
        <v>-</v>
      </c>
      <c r="S39" s="12">
        <f t="shared" si="13"/>
        <v>0</v>
      </c>
    </row>
    <row r="40" spans="1:19" s="13" customFormat="1" x14ac:dyDescent="0.25">
      <c r="A40" s="31" t="s">
        <v>110</v>
      </c>
      <c r="B40" s="35" t="s">
        <v>35</v>
      </c>
      <c r="C40" s="2" t="s">
        <v>8</v>
      </c>
      <c r="D40" s="44" t="s">
        <v>56</v>
      </c>
      <c r="E40" s="48">
        <f>[1]Свод!C36</f>
        <v>85085.1</v>
      </c>
      <c r="F40" s="39">
        <f>[1]Свод!D36</f>
        <v>90798.7</v>
      </c>
      <c r="G40" s="39">
        <f>[1]Свод!E36</f>
        <v>89579.3</v>
      </c>
      <c r="H40" s="17">
        <f t="shared" si="8"/>
        <v>98.7</v>
      </c>
      <c r="I40" s="18">
        <f t="shared" si="11"/>
        <v>-1219.3999999999942</v>
      </c>
      <c r="J40" s="16">
        <f>[1]Свод!F36</f>
        <v>85085.1</v>
      </c>
      <c r="K40" s="15">
        <f>[1]Свод!G36</f>
        <v>90798.7</v>
      </c>
      <c r="L40" s="15">
        <f>[1]Свод!H36</f>
        <v>89579.3</v>
      </c>
      <c r="M40" s="17">
        <f t="shared" si="9"/>
        <v>98.7</v>
      </c>
      <c r="N40" s="19">
        <f t="shared" si="12"/>
        <v>-1219.3999999999942</v>
      </c>
      <c r="O40" s="14">
        <f>[1]Свод!I36</f>
        <v>0</v>
      </c>
      <c r="P40" s="15">
        <f>[1]Свод!J36</f>
        <v>0</v>
      </c>
      <c r="Q40" s="15">
        <f>[1]Свод!K36</f>
        <v>0</v>
      </c>
      <c r="R40" s="17" t="str">
        <f t="shared" si="10"/>
        <v>-</v>
      </c>
      <c r="S40" s="19">
        <f t="shared" si="13"/>
        <v>0</v>
      </c>
    </row>
    <row r="41" spans="1:19" s="13" customFormat="1" ht="26.25" x14ac:dyDescent="0.25">
      <c r="A41" s="31" t="s">
        <v>111</v>
      </c>
      <c r="B41" s="35" t="s">
        <v>35</v>
      </c>
      <c r="C41" s="2" t="s">
        <v>14</v>
      </c>
      <c r="D41" s="44" t="s">
        <v>57</v>
      </c>
      <c r="E41" s="48">
        <f>[1]Свод!C37</f>
        <v>31494.3</v>
      </c>
      <c r="F41" s="39">
        <f>[1]Свод!D37</f>
        <v>30306.5</v>
      </c>
      <c r="G41" s="39">
        <f>[1]Свод!E37</f>
        <v>30166.9</v>
      </c>
      <c r="H41" s="17">
        <f t="shared" si="8"/>
        <v>99.5</v>
      </c>
      <c r="I41" s="18">
        <f t="shared" si="11"/>
        <v>-139.59999999999854</v>
      </c>
      <c r="J41" s="16">
        <f>[1]Свод!F37</f>
        <v>31494.3</v>
      </c>
      <c r="K41" s="15">
        <f>[1]Свод!G37</f>
        <v>30306.5</v>
      </c>
      <c r="L41" s="15">
        <f>[1]Свод!H37</f>
        <v>30166.9</v>
      </c>
      <c r="M41" s="17">
        <f t="shared" si="9"/>
        <v>99.5</v>
      </c>
      <c r="N41" s="19">
        <f t="shared" si="12"/>
        <v>-139.59999999999854</v>
      </c>
      <c r="O41" s="14">
        <f>[1]Свод!I37</f>
        <v>0</v>
      </c>
      <c r="P41" s="15">
        <f>[1]Свод!J37</f>
        <v>0</v>
      </c>
      <c r="Q41" s="15">
        <f>[1]Свод!K37</f>
        <v>0</v>
      </c>
      <c r="R41" s="17" t="str">
        <f t="shared" si="10"/>
        <v>-</v>
      </c>
      <c r="S41" s="19">
        <f t="shared" si="13"/>
        <v>0</v>
      </c>
    </row>
    <row r="42" spans="1:19" s="13" customFormat="1" x14ac:dyDescent="0.25">
      <c r="A42" s="32" t="s">
        <v>112</v>
      </c>
      <c r="B42" s="34" t="s">
        <v>37</v>
      </c>
      <c r="C42" s="1"/>
      <c r="D42" s="43" t="s">
        <v>73</v>
      </c>
      <c r="E42" s="8">
        <f>SUMIFS(E43:E70,$A43:$A$70,CONCATENATE(LEFT($A42,2),"*"))</f>
        <v>0</v>
      </c>
      <c r="F42" s="9">
        <f>SUMIFS(F43:F70,$A43:$A$70,CONCATENATE(LEFT($A42,2),"*"))</f>
        <v>0</v>
      </c>
      <c r="G42" s="9">
        <f>SUMIFS(G43:G70,$A43:$A$70,CONCATENATE(LEFT($A42,2),"*"))</f>
        <v>0</v>
      </c>
      <c r="H42" s="10" t="str">
        <f>IF(G42=0,"-",ROUND((G42/F42)*100,1))</f>
        <v>-</v>
      </c>
      <c r="I42" s="11">
        <f t="shared" si="11"/>
        <v>0</v>
      </c>
      <c r="J42" s="8">
        <f>SUMIFS(J43:J70,$A43:$A$70,CONCATENATE(LEFT($A42,2),"*"))</f>
        <v>0</v>
      </c>
      <c r="K42" s="9">
        <f>SUMIFS(K43:K70,$A43:$A$70,CONCATENATE(LEFT($A42,2),"*"))</f>
        <v>0</v>
      </c>
      <c r="L42" s="9">
        <f>SUMIFS(L43:L70,$A43:$A$70,CONCATENATE(LEFT($A42,2),"*"))</f>
        <v>0</v>
      </c>
      <c r="M42" s="10" t="str">
        <f>IF(L42=0,"-",ROUND((L42/K42)*100,1))</f>
        <v>-</v>
      </c>
      <c r="N42" s="12">
        <f t="shared" si="12"/>
        <v>0</v>
      </c>
      <c r="O42" s="25">
        <f>SUMIFS(O43:O70,$A43:$A$70,CONCATENATE(LEFT($A42,2),"*"))</f>
        <v>0</v>
      </c>
      <c r="P42" s="9">
        <f>SUMIFS(P43:P70,$A43:$A$70,CONCATENATE(LEFT($A42,2),"*"))</f>
        <v>0</v>
      </c>
      <c r="Q42" s="9">
        <f>SUMIFS(Q43:Q70,$A43:$A$70,CONCATENATE(LEFT($A42,2),"*"))</f>
        <v>0</v>
      </c>
      <c r="R42" s="10" t="str">
        <f>IF(Q42=0,"-",ROUND((Q42/P42)*100,1))</f>
        <v>-</v>
      </c>
      <c r="S42" s="12">
        <f t="shared" si="13"/>
        <v>0</v>
      </c>
    </row>
    <row r="43" spans="1:19" s="13" customFormat="1" ht="15" customHeight="1" x14ac:dyDescent="0.25">
      <c r="A43" s="31" t="s">
        <v>113</v>
      </c>
      <c r="B43" s="35" t="s">
        <v>37</v>
      </c>
      <c r="C43" s="2" t="s">
        <v>37</v>
      </c>
      <c r="D43" s="45" t="s">
        <v>74</v>
      </c>
      <c r="E43" s="48">
        <f>[1]Свод!C39</f>
        <v>0</v>
      </c>
      <c r="F43" s="39">
        <f>[1]Свод!D39</f>
        <v>0</v>
      </c>
      <c r="G43" s="39">
        <f>[1]Свод!E39</f>
        <v>0</v>
      </c>
      <c r="H43" s="17" t="str">
        <f t="shared" si="8"/>
        <v>-</v>
      </c>
      <c r="I43" s="18">
        <f t="shared" si="11"/>
        <v>0</v>
      </c>
      <c r="J43" s="16">
        <f>[1]Свод!F39</f>
        <v>0</v>
      </c>
      <c r="K43" s="15">
        <f>[1]Свод!G39</f>
        <v>0</v>
      </c>
      <c r="L43" s="15">
        <f>[1]Свод!H39</f>
        <v>0</v>
      </c>
      <c r="M43" s="17" t="str">
        <f t="shared" si="9"/>
        <v>-</v>
      </c>
      <c r="N43" s="19">
        <f t="shared" si="12"/>
        <v>0</v>
      </c>
      <c r="O43" s="14">
        <f>[1]Свод!I39</f>
        <v>0</v>
      </c>
      <c r="P43" s="15">
        <f>[1]Свод!J39</f>
        <v>0</v>
      </c>
      <c r="Q43" s="15">
        <f>[1]Свод!K39</f>
        <v>0</v>
      </c>
      <c r="R43" s="17" t="str">
        <f t="shared" si="10"/>
        <v>-</v>
      </c>
      <c r="S43" s="19">
        <f t="shared" si="13"/>
        <v>0</v>
      </c>
    </row>
    <row r="44" spans="1:19" s="13" customFormat="1" x14ac:dyDescent="0.25">
      <c r="A44" s="32" t="s">
        <v>114</v>
      </c>
      <c r="B44" s="34" t="s">
        <v>28</v>
      </c>
      <c r="C44" s="1"/>
      <c r="D44" s="43" t="s">
        <v>58</v>
      </c>
      <c r="E44" s="8">
        <f>SUMIFS(E45:E70,$A45:$A$70,CONCATENATE(LEFT($A44,2),"*"))</f>
        <v>251642.4</v>
      </c>
      <c r="F44" s="9">
        <f>SUMIFS(F45:F70,$A45:$A$70,CONCATENATE(LEFT($A44,2),"*"))</f>
        <v>240527.9</v>
      </c>
      <c r="G44" s="9">
        <f>SUMIFS(G45:G70,$A45:$A$70,CONCATENATE(LEFT($A44,2),"*"))</f>
        <v>228489.80000000002</v>
      </c>
      <c r="H44" s="10">
        <f>IF(G44=0,"-",ROUND((G44/F44)*100,1))</f>
        <v>95</v>
      </c>
      <c r="I44" s="11">
        <f t="shared" si="11"/>
        <v>-12038.099999999977</v>
      </c>
      <c r="J44" s="8">
        <f>SUMIFS(J45:J70,$A45:$A$70,CONCATENATE(LEFT($A44,2),"*"))</f>
        <v>251642.4</v>
      </c>
      <c r="K44" s="9">
        <f>SUMIFS(K45:K70,$A45:$A$70,CONCATENATE(LEFT($A44,2),"*"))</f>
        <v>240527.9</v>
      </c>
      <c r="L44" s="9">
        <f>SUMIFS(L45:L70,$A45:$A$70,CONCATENATE(LEFT($A44,2),"*"))</f>
        <v>228489.80000000002</v>
      </c>
      <c r="M44" s="10">
        <f>IF(L44=0,"-",ROUND((L44/K44)*100,1))</f>
        <v>95</v>
      </c>
      <c r="N44" s="12">
        <f t="shared" si="12"/>
        <v>-12038.099999999977</v>
      </c>
      <c r="O44" s="25">
        <f>SUMIFS(O45:O70,$A45:$A$70,CONCATENATE(LEFT($A44,2),"*"))</f>
        <v>0</v>
      </c>
      <c r="P44" s="9">
        <f>SUMIFS(P45:P70,$A45:$A$70,CONCATENATE(LEFT($A44,2),"*"))</f>
        <v>0</v>
      </c>
      <c r="Q44" s="9">
        <f>SUMIFS(Q45:Q70,$A45:$A$70,CONCATENATE(LEFT($A44,2),"*"))</f>
        <v>0</v>
      </c>
      <c r="R44" s="10" t="str">
        <f>IF(Q44=0,"-",ROUND((Q44/P44)*100,1))</f>
        <v>-</v>
      </c>
      <c r="S44" s="12">
        <f t="shared" si="13"/>
        <v>0</v>
      </c>
    </row>
    <row r="45" spans="1:19" s="13" customFormat="1" x14ac:dyDescent="0.25">
      <c r="A45" s="31" t="s">
        <v>115</v>
      </c>
      <c r="B45" s="35" t="s">
        <v>28</v>
      </c>
      <c r="C45" s="2" t="s">
        <v>8</v>
      </c>
      <c r="D45" s="44" t="s">
        <v>59</v>
      </c>
      <c r="E45" s="48">
        <f>[1]Свод!C41</f>
        <v>12096</v>
      </c>
      <c r="F45" s="39">
        <f>[1]Свод!D41</f>
        <v>12359.1</v>
      </c>
      <c r="G45" s="39">
        <f>[1]Свод!E41</f>
        <v>12359</v>
      </c>
      <c r="H45" s="17">
        <f t="shared" si="8"/>
        <v>100</v>
      </c>
      <c r="I45" s="18">
        <f t="shared" si="11"/>
        <v>-0.1000000000003638</v>
      </c>
      <c r="J45" s="16">
        <f>[1]Свод!F41</f>
        <v>12096</v>
      </c>
      <c r="K45" s="15">
        <f>[1]Свод!G41</f>
        <v>12359.1</v>
      </c>
      <c r="L45" s="15">
        <f>[1]Свод!H41</f>
        <v>12359</v>
      </c>
      <c r="M45" s="17">
        <f t="shared" si="9"/>
        <v>100</v>
      </c>
      <c r="N45" s="19">
        <f t="shared" si="12"/>
        <v>-0.1000000000003638</v>
      </c>
      <c r="O45" s="14">
        <f>[1]Свод!I41</f>
        <v>0</v>
      </c>
      <c r="P45" s="15">
        <f>[1]Свод!J41</f>
        <v>0</v>
      </c>
      <c r="Q45" s="15">
        <f>[1]Свод!K41</f>
        <v>0</v>
      </c>
      <c r="R45" s="17" t="str">
        <f t="shared" si="10"/>
        <v>-</v>
      </c>
      <c r="S45" s="19">
        <f t="shared" si="13"/>
        <v>0</v>
      </c>
    </row>
    <row r="46" spans="1:19" s="13" customFormat="1" x14ac:dyDescent="0.25">
      <c r="A46" s="31" t="s">
        <v>116</v>
      </c>
      <c r="B46" s="35" t="s">
        <v>28</v>
      </c>
      <c r="C46" s="2" t="s">
        <v>10</v>
      </c>
      <c r="D46" s="44" t="s">
        <v>60</v>
      </c>
      <c r="E46" s="48">
        <f>[1]Свод!C42</f>
        <v>62723</v>
      </c>
      <c r="F46" s="39">
        <f>[1]Свод!D42</f>
        <v>62693</v>
      </c>
      <c r="G46" s="39">
        <f>[1]Свод!E42</f>
        <v>62567.6</v>
      </c>
      <c r="H46" s="17">
        <f t="shared" si="8"/>
        <v>99.8</v>
      </c>
      <c r="I46" s="18">
        <f t="shared" si="11"/>
        <v>-125.40000000000146</v>
      </c>
      <c r="J46" s="16">
        <f>[1]Свод!F42</f>
        <v>62723</v>
      </c>
      <c r="K46" s="15">
        <f>[1]Свод!G42</f>
        <v>62693</v>
      </c>
      <c r="L46" s="15">
        <f>[1]Свод!H42</f>
        <v>62567.6</v>
      </c>
      <c r="M46" s="17">
        <f t="shared" si="9"/>
        <v>99.8</v>
      </c>
      <c r="N46" s="19">
        <f t="shared" si="12"/>
        <v>-125.40000000000146</v>
      </c>
      <c r="O46" s="14">
        <f>[1]Свод!I42</f>
        <v>0</v>
      </c>
      <c r="P46" s="15">
        <f>[1]Свод!J42</f>
        <v>0</v>
      </c>
      <c r="Q46" s="15">
        <f>[1]Свод!K42</f>
        <v>0</v>
      </c>
      <c r="R46" s="17" t="str">
        <f t="shared" si="10"/>
        <v>-</v>
      </c>
      <c r="S46" s="19">
        <f t="shared" si="13"/>
        <v>0</v>
      </c>
    </row>
    <row r="47" spans="1:19" s="13" customFormat="1" x14ac:dyDescent="0.25">
      <c r="A47" s="31" t="s">
        <v>117</v>
      </c>
      <c r="B47" s="35" t="s">
        <v>28</v>
      </c>
      <c r="C47" s="2" t="s">
        <v>12</v>
      </c>
      <c r="D47" s="44" t="s">
        <v>61</v>
      </c>
      <c r="E47" s="48">
        <f>[1]Свод!C43</f>
        <v>116911.7</v>
      </c>
      <c r="F47" s="39">
        <f>[1]Свод!D43</f>
        <v>109923.6</v>
      </c>
      <c r="G47" s="39">
        <f>[1]Свод!E43</f>
        <v>99803.3</v>
      </c>
      <c r="H47" s="17">
        <f t="shared" si="8"/>
        <v>90.8</v>
      </c>
      <c r="I47" s="18">
        <f t="shared" si="11"/>
        <v>-10120.300000000003</v>
      </c>
      <c r="J47" s="16">
        <f>[1]Свод!F43</f>
        <v>116911.7</v>
      </c>
      <c r="K47" s="15">
        <f>[1]Свод!G43</f>
        <v>109923.6</v>
      </c>
      <c r="L47" s="15">
        <f>[1]Свод!H43</f>
        <v>99803.3</v>
      </c>
      <c r="M47" s="17">
        <f t="shared" si="9"/>
        <v>90.8</v>
      </c>
      <c r="N47" s="19">
        <f t="shared" si="12"/>
        <v>-10120.300000000003</v>
      </c>
      <c r="O47" s="14">
        <f>[1]Свод!I43</f>
        <v>0</v>
      </c>
      <c r="P47" s="15">
        <f>[1]Свод!J43</f>
        <v>0</v>
      </c>
      <c r="Q47" s="15">
        <f>[1]Свод!K43</f>
        <v>0</v>
      </c>
      <c r="R47" s="17" t="str">
        <f t="shared" si="10"/>
        <v>-</v>
      </c>
      <c r="S47" s="19">
        <f t="shared" si="13"/>
        <v>0</v>
      </c>
    </row>
    <row r="48" spans="1:19" s="13" customFormat="1" x14ac:dyDescent="0.25">
      <c r="A48" s="31" t="s">
        <v>118</v>
      </c>
      <c r="B48" s="35" t="s">
        <v>28</v>
      </c>
      <c r="C48" s="2" t="s">
        <v>14</v>
      </c>
      <c r="D48" s="44" t="s">
        <v>62</v>
      </c>
      <c r="E48" s="48">
        <f>[1]Свод!C44</f>
        <v>46817.4</v>
      </c>
      <c r="F48" s="39">
        <f>[1]Свод!D44</f>
        <v>41614.400000000001</v>
      </c>
      <c r="G48" s="39">
        <f>[1]Свод!E44</f>
        <v>39830.6</v>
      </c>
      <c r="H48" s="17">
        <f t="shared" si="8"/>
        <v>95.7</v>
      </c>
      <c r="I48" s="18">
        <f t="shared" si="11"/>
        <v>-1783.8000000000029</v>
      </c>
      <c r="J48" s="16">
        <f>[1]Свод!F44</f>
        <v>46817.4</v>
      </c>
      <c r="K48" s="15">
        <f>[1]Свод!G44</f>
        <v>41614.400000000001</v>
      </c>
      <c r="L48" s="15">
        <f>[1]Свод!H44</f>
        <v>39830.6</v>
      </c>
      <c r="M48" s="17">
        <f t="shared" si="9"/>
        <v>95.7</v>
      </c>
      <c r="N48" s="19">
        <f t="shared" si="12"/>
        <v>-1783.8000000000029</v>
      </c>
      <c r="O48" s="14">
        <f>[1]Свод!I44</f>
        <v>0</v>
      </c>
      <c r="P48" s="15">
        <f>[1]Свод!J44</f>
        <v>0</v>
      </c>
      <c r="Q48" s="15">
        <f>[1]Свод!K44</f>
        <v>0</v>
      </c>
      <c r="R48" s="17" t="str">
        <f t="shared" si="10"/>
        <v>-</v>
      </c>
      <c r="S48" s="19">
        <f t="shared" si="13"/>
        <v>0</v>
      </c>
    </row>
    <row r="49" spans="1:19" s="13" customFormat="1" ht="26.25" x14ac:dyDescent="0.25">
      <c r="A49" s="31" t="s">
        <v>119</v>
      </c>
      <c r="B49" s="35" t="s">
        <v>28</v>
      </c>
      <c r="C49" s="2" t="s">
        <v>45</v>
      </c>
      <c r="D49" s="44" t="s">
        <v>63</v>
      </c>
      <c r="E49" s="48">
        <f>[1]Свод!C45</f>
        <v>13094.3</v>
      </c>
      <c r="F49" s="39">
        <f>[1]Свод!D45</f>
        <v>13937.8</v>
      </c>
      <c r="G49" s="39">
        <f>[1]Свод!E45</f>
        <v>13929.3</v>
      </c>
      <c r="H49" s="17">
        <f t="shared" si="8"/>
        <v>99.9</v>
      </c>
      <c r="I49" s="18">
        <f t="shared" si="11"/>
        <v>-8.5</v>
      </c>
      <c r="J49" s="16">
        <f>[1]Свод!F45</f>
        <v>13094.3</v>
      </c>
      <c r="K49" s="15">
        <f>[1]Свод!G45</f>
        <v>13937.8</v>
      </c>
      <c r="L49" s="15">
        <f>[1]Свод!H45</f>
        <v>13929.3</v>
      </c>
      <c r="M49" s="17">
        <f t="shared" si="9"/>
        <v>99.9</v>
      </c>
      <c r="N49" s="19">
        <f t="shared" si="12"/>
        <v>-8.5</v>
      </c>
      <c r="O49" s="14">
        <f>[1]Свод!I45</f>
        <v>0</v>
      </c>
      <c r="P49" s="15">
        <f>[1]Свод!J45</f>
        <v>0</v>
      </c>
      <c r="Q49" s="15">
        <f>[1]Свод!K45</f>
        <v>0</v>
      </c>
      <c r="R49" s="17" t="str">
        <f t="shared" si="10"/>
        <v>-</v>
      </c>
      <c r="S49" s="19">
        <f t="shared" si="13"/>
        <v>0</v>
      </c>
    </row>
    <row r="50" spans="1:19" s="13" customFormat="1" x14ac:dyDescent="0.25">
      <c r="A50" s="32" t="s">
        <v>120</v>
      </c>
      <c r="B50" s="34" t="s">
        <v>20</v>
      </c>
      <c r="C50" s="1"/>
      <c r="D50" s="43" t="s">
        <v>64</v>
      </c>
      <c r="E50" s="8">
        <f>SUMIFS(E51:E70,$A51:$A$70,CONCATENATE(LEFT($A50,2),"*"))</f>
        <v>38316.800000000003</v>
      </c>
      <c r="F50" s="9">
        <f>SUMIFS(F51:F70,$A51:$A$70,CONCATENATE(LEFT($A50,2),"*"))</f>
        <v>38931.9</v>
      </c>
      <c r="G50" s="9">
        <f>SUMIFS(G51:G70,$A51:$A$70,CONCATENATE(LEFT($A50,2),"*"))</f>
        <v>38849.800000000003</v>
      </c>
      <c r="H50" s="10">
        <f>IF(G50=0,"-",ROUND((G50/F50)*100,1))</f>
        <v>99.8</v>
      </c>
      <c r="I50" s="11">
        <f t="shared" si="11"/>
        <v>-82.099999999998545</v>
      </c>
      <c r="J50" s="8">
        <f>SUMIFS(J51:J70,$A51:$A$70,CONCATENATE(LEFT($A50,2),"*"))</f>
        <v>38316.800000000003</v>
      </c>
      <c r="K50" s="9">
        <f>SUMIFS(K51:K70,$A51:$A$70,CONCATENATE(LEFT($A50,2),"*"))</f>
        <v>38931.9</v>
      </c>
      <c r="L50" s="9">
        <f>SUMIFS(L51:L70,$A51:$A$70,CONCATENATE(LEFT($A50,2),"*"))</f>
        <v>38849.800000000003</v>
      </c>
      <c r="M50" s="10">
        <f>IF(L50=0,"-",ROUND((L50/K50)*100,1))</f>
        <v>99.8</v>
      </c>
      <c r="N50" s="12">
        <f t="shared" si="12"/>
        <v>-82.099999999998545</v>
      </c>
      <c r="O50" s="25">
        <f>SUMIFS(O51:O70,$A51:$A$70,CONCATENATE(LEFT($A50,2),"*"))</f>
        <v>0</v>
      </c>
      <c r="P50" s="9">
        <f>SUMIFS(P51:P70,$A51:$A$70,CONCATENATE(LEFT($A50,2),"*"))</f>
        <v>0</v>
      </c>
      <c r="Q50" s="9">
        <f>SUMIFS(Q51:Q70,$A51:$A$70,CONCATENATE(LEFT($A50,2),"*"))</f>
        <v>0</v>
      </c>
      <c r="R50" s="10" t="str">
        <f>IF(Q50=0,"-",ROUND((Q50/P50)*100,1))</f>
        <v>-</v>
      </c>
      <c r="S50" s="12">
        <f t="shared" si="13"/>
        <v>0</v>
      </c>
    </row>
    <row r="51" spans="1:19" s="13" customFormat="1" x14ac:dyDescent="0.25">
      <c r="A51" s="31" t="s">
        <v>121</v>
      </c>
      <c r="B51" s="35" t="s">
        <v>20</v>
      </c>
      <c r="C51" s="2" t="s">
        <v>8</v>
      </c>
      <c r="D51" s="44" t="s">
        <v>65</v>
      </c>
      <c r="E51" s="48">
        <f>[1]Свод!C47</f>
        <v>24060.799999999999</v>
      </c>
      <c r="F51" s="39">
        <f>[1]Свод!D47</f>
        <v>24043.4</v>
      </c>
      <c r="G51" s="39">
        <f>[1]Свод!E47</f>
        <v>23985.4</v>
      </c>
      <c r="H51" s="17">
        <f t="shared" si="8"/>
        <v>99.8</v>
      </c>
      <c r="I51" s="18">
        <f t="shared" si="11"/>
        <v>-58</v>
      </c>
      <c r="J51" s="16">
        <f>[1]Свод!F47</f>
        <v>24060.799999999999</v>
      </c>
      <c r="K51" s="15">
        <f>[1]Свод!G47</f>
        <v>24043.4</v>
      </c>
      <c r="L51" s="15">
        <f>[1]Свод!H47</f>
        <v>23985.4</v>
      </c>
      <c r="M51" s="17">
        <f t="shared" si="9"/>
        <v>99.8</v>
      </c>
      <c r="N51" s="19">
        <f t="shared" si="12"/>
        <v>-58</v>
      </c>
      <c r="O51" s="14">
        <f>[1]Свод!I47</f>
        <v>0</v>
      </c>
      <c r="P51" s="15">
        <f>[1]Свод!J47</f>
        <v>0</v>
      </c>
      <c r="Q51" s="15">
        <f>[1]Свод!K47</f>
        <v>0</v>
      </c>
      <c r="R51" s="17" t="str">
        <f t="shared" si="10"/>
        <v>-</v>
      </c>
      <c r="S51" s="19">
        <f t="shared" si="13"/>
        <v>0</v>
      </c>
    </row>
    <row r="52" spans="1:19" s="13" customFormat="1" x14ac:dyDescent="0.25">
      <c r="A52" s="31" t="s">
        <v>122</v>
      </c>
      <c r="B52" s="35" t="s">
        <v>20</v>
      </c>
      <c r="C52" s="2" t="s">
        <v>10</v>
      </c>
      <c r="D52" s="44" t="s">
        <v>66</v>
      </c>
      <c r="E52" s="48">
        <f>[1]Свод!C48</f>
        <v>13887</v>
      </c>
      <c r="F52" s="39">
        <f>[1]Свод!D48</f>
        <v>14519.5</v>
      </c>
      <c r="G52" s="39">
        <f>[1]Свод!E48</f>
        <v>14495.4</v>
      </c>
      <c r="H52" s="17">
        <f t="shared" si="8"/>
        <v>99.8</v>
      </c>
      <c r="I52" s="18">
        <f t="shared" si="11"/>
        <v>-24.100000000000364</v>
      </c>
      <c r="J52" s="16">
        <f>[1]Свод!F48</f>
        <v>13887</v>
      </c>
      <c r="K52" s="15">
        <f>[1]Свод!G48</f>
        <v>14519.5</v>
      </c>
      <c r="L52" s="15">
        <f>[1]Свод!H48</f>
        <v>14495.4</v>
      </c>
      <c r="M52" s="17">
        <f t="shared" si="9"/>
        <v>99.8</v>
      </c>
      <c r="N52" s="19">
        <f t="shared" si="12"/>
        <v>-24.100000000000364</v>
      </c>
      <c r="O52" s="14">
        <f>[1]Свод!I48</f>
        <v>0</v>
      </c>
      <c r="P52" s="15">
        <f>[1]Свод!J48</f>
        <v>0</v>
      </c>
      <c r="Q52" s="15">
        <f>[1]Свод!K48</f>
        <v>0</v>
      </c>
      <c r="R52" s="17" t="str">
        <f t="shared" si="10"/>
        <v>-</v>
      </c>
      <c r="S52" s="19">
        <f t="shared" si="13"/>
        <v>0</v>
      </c>
    </row>
    <row r="53" spans="1:19" s="13" customFormat="1" ht="26.25" x14ac:dyDescent="0.25">
      <c r="A53" s="31" t="s">
        <v>123</v>
      </c>
      <c r="B53" s="35" t="s">
        <v>20</v>
      </c>
      <c r="C53" s="2" t="s">
        <v>16</v>
      </c>
      <c r="D53" s="44" t="s">
        <v>67</v>
      </c>
      <c r="E53" s="48">
        <f>[1]Свод!C49</f>
        <v>369</v>
      </c>
      <c r="F53" s="39">
        <f>[1]Свод!D49</f>
        <v>369</v>
      </c>
      <c r="G53" s="39">
        <f>[1]Свод!E49</f>
        <v>369</v>
      </c>
      <c r="H53" s="17">
        <f t="shared" si="8"/>
        <v>100</v>
      </c>
      <c r="I53" s="18">
        <f t="shared" si="11"/>
        <v>0</v>
      </c>
      <c r="J53" s="16">
        <f>[1]Свод!F49</f>
        <v>369</v>
      </c>
      <c r="K53" s="15">
        <f>[1]Свод!G49</f>
        <v>369</v>
      </c>
      <c r="L53" s="15">
        <f>[1]Свод!H49</f>
        <v>369</v>
      </c>
      <c r="M53" s="17">
        <f t="shared" si="9"/>
        <v>100</v>
      </c>
      <c r="N53" s="19">
        <f t="shared" si="12"/>
        <v>0</v>
      </c>
      <c r="O53" s="14">
        <f>[1]Свод!I49</f>
        <v>0</v>
      </c>
      <c r="P53" s="15">
        <f>[1]Свод!J49</f>
        <v>0</v>
      </c>
      <c r="Q53" s="15">
        <f>[1]Свод!K49</f>
        <v>0</v>
      </c>
      <c r="R53" s="17" t="str">
        <f t="shared" si="10"/>
        <v>-</v>
      </c>
      <c r="S53" s="19">
        <f t="shared" si="13"/>
        <v>0</v>
      </c>
    </row>
    <row r="54" spans="1:19" s="13" customFormat="1" x14ac:dyDescent="0.25">
      <c r="A54" s="32" t="s">
        <v>124</v>
      </c>
      <c r="B54" s="34" t="s">
        <v>39</v>
      </c>
      <c r="C54" s="1"/>
      <c r="D54" s="43" t="s">
        <v>68</v>
      </c>
      <c r="E54" s="8">
        <f>SUMIFS(E55:E70,$A55:$A$70,CONCATENATE(LEFT($A54,2),"*"))</f>
        <v>1200</v>
      </c>
      <c r="F54" s="9">
        <f>SUMIFS(F55:F70,$A55:$A$70,CONCATENATE(LEFT($A54,2),"*"))</f>
        <v>1463.1</v>
      </c>
      <c r="G54" s="9">
        <f>SUMIFS(G55:G70,$A55:$A$70,CONCATENATE(LEFT($A54,2),"*"))</f>
        <v>1458.6</v>
      </c>
      <c r="H54" s="10">
        <f>IF(G54=0,"-",ROUND((G54/F54)*100,1))</f>
        <v>99.7</v>
      </c>
      <c r="I54" s="11">
        <f t="shared" si="11"/>
        <v>-4.5</v>
      </c>
      <c r="J54" s="8">
        <f>SUMIFS(J55:J70,$A55:$A$70,CONCATENATE(LEFT($A54,2),"*"))</f>
        <v>1200</v>
      </c>
      <c r="K54" s="9">
        <f>SUMIFS(K55:K70,$A55:$A$70,CONCATENATE(LEFT($A54,2),"*"))</f>
        <v>1463.1</v>
      </c>
      <c r="L54" s="9">
        <f>SUMIFS(L55:L70,$A55:$A$70,CONCATENATE(LEFT($A54,2),"*"))</f>
        <v>1458.6</v>
      </c>
      <c r="M54" s="10">
        <f>IF(L54=0,"-",ROUND((L54/K54)*100,1))</f>
        <v>99.7</v>
      </c>
      <c r="N54" s="12">
        <f t="shared" si="12"/>
        <v>-4.5</v>
      </c>
      <c r="O54" s="25">
        <f>SUMIFS(O55:O70,$A55:$A$70,CONCATENATE(LEFT($A54,2),"*"))</f>
        <v>0</v>
      </c>
      <c r="P54" s="9">
        <f>SUMIFS(P55:P70,$A55:$A$70,CONCATENATE(LEFT($A54,2),"*"))</f>
        <v>0</v>
      </c>
      <c r="Q54" s="9">
        <f>SUMIFS(Q55:Q70,$A55:$A$70,CONCATENATE(LEFT($A54,2),"*"))</f>
        <v>0</v>
      </c>
      <c r="R54" s="10" t="str">
        <f>IF(Q54=0,"-",ROUND((Q54/P54)*100,1))</f>
        <v>-</v>
      </c>
      <c r="S54" s="12">
        <f t="shared" si="13"/>
        <v>0</v>
      </c>
    </row>
    <row r="55" spans="1:19" s="13" customFormat="1" x14ac:dyDescent="0.25">
      <c r="A55" s="31" t="s">
        <v>125</v>
      </c>
      <c r="B55" s="35" t="s">
        <v>39</v>
      </c>
      <c r="C55" s="2" t="s">
        <v>8</v>
      </c>
      <c r="D55" s="44" t="s">
        <v>69</v>
      </c>
      <c r="E55" s="48">
        <f>[1]Свод!C51</f>
        <v>150</v>
      </c>
      <c r="F55" s="39">
        <f>[1]Свод!D51</f>
        <v>354.1</v>
      </c>
      <c r="G55" s="39">
        <f>[1]Свод!E51</f>
        <v>349.6</v>
      </c>
      <c r="H55" s="17">
        <f t="shared" si="8"/>
        <v>98.7</v>
      </c>
      <c r="I55" s="18">
        <f t="shared" si="11"/>
        <v>-4.5</v>
      </c>
      <c r="J55" s="16">
        <f>[1]Свод!F51</f>
        <v>150</v>
      </c>
      <c r="K55" s="15">
        <f>[1]Свод!G51</f>
        <v>354.1</v>
      </c>
      <c r="L55" s="15">
        <f>[1]Свод!H51</f>
        <v>349.6</v>
      </c>
      <c r="M55" s="17">
        <f t="shared" si="9"/>
        <v>98.7</v>
      </c>
      <c r="N55" s="19">
        <f t="shared" si="12"/>
        <v>-4.5</v>
      </c>
      <c r="O55" s="14">
        <f>[1]Свод!I51</f>
        <v>0</v>
      </c>
      <c r="P55" s="15">
        <f>[1]Свод!J51</f>
        <v>0</v>
      </c>
      <c r="Q55" s="15">
        <f>[1]Свод!K51</f>
        <v>0</v>
      </c>
      <c r="R55" s="17" t="str">
        <f t="shared" si="10"/>
        <v>-</v>
      </c>
      <c r="S55" s="19">
        <f t="shared" si="13"/>
        <v>0</v>
      </c>
    </row>
    <row r="56" spans="1:19" s="13" customFormat="1" x14ac:dyDescent="0.25">
      <c r="A56" s="31" t="s">
        <v>126</v>
      </c>
      <c r="B56" s="35" t="s">
        <v>39</v>
      </c>
      <c r="C56" s="2" t="s">
        <v>10</v>
      </c>
      <c r="D56" s="44" t="s">
        <v>70</v>
      </c>
      <c r="E56" s="48">
        <f>[1]Свод!C52</f>
        <v>1050</v>
      </c>
      <c r="F56" s="39">
        <f>[1]Свод!D52</f>
        <v>1109</v>
      </c>
      <c r="G56" s="39">
        <f>[1]Свод!E52</f>
        <v>1109</v>
      </c>
      <c r="H56" s="17">
        <f t="shared" si="8"/>
        <v>100</v>
      </c>
      <c r="I56" s="18">
        <f t="shared" si="11"/>
        <v>0</v>
      </c>
      <c r="J56" s="16">
        <f>[1]Свод!F52</f>
        <v>1050</v>
      </c>
      <c r="K56" s="15">
        <f>[1]Свод!G52</f>
        <v>1109</v>
      </c>
      <c r="L56" s="15">
        <f>[1]Свод!H52</f>
        <v>1109</v>
      </c>
      <c r="M56" s="17">
        <f t="shared" si="9"/>
        <v>100</v>
      </c>
      <c r="N56" s="19">
        <f t="shared" si="12"/>
        <v>0</v>
      </c>
      <c r="O56" s="14">
        <f>[1]Свод!I52</f>
        <v>0</v>
      </c>
      <c r="P56" s="15">
        <f>[1]Свод!J52</f>
        <v>0</v>
      </c>
      <c r="Q56" s="15">
        <f>[1]Свод!K52</f>
        <v>0</v>
      </c>
      <c r="R56" s="17" t="str">
        <f t="shared" si="10"/>
        <v>-</v>
      </c>
      <c r="S56" s="19">
        <f t="shared" si="13"/>
        <v>0</v>
      </c>
    </row>
    <row r="57" spans="1:19" s="13" customFormat="1" ht="39" x14ac:dyDescent="0.25">
      <c r="A57" s="32" t="s">
        <v>127</v>
      </c>
      <c r="B57" s="34" t="s">
        <v>30</v>
      </c>
      <c r="C57" s="1"/>
      <c r="D57" s="43" t="s">
        <v>71</v>
      </c>
      <c r="E57" s="8">
        <f>SUMIFS(E58:E70,$A58:$A$70,CONCATENATE(LEFT($A57,2),"*"))</f>
        <v>0</v>
      </c>
      <c r="F57" s="9">
        <f>SUMIFS(F58:F70,$A58:$A$70,CONCATENATE(LEFT($A57,2),"*"))</f>
        <v>0</v>
      </c>
      <c r="G57" s="9">
        <f>SUMIFS(G58:G70,$A58:$A$70,CONCATENATE(LEFT($A57,2),"*"))</f>
        <v>0</v>
      </c>
      <c r="H57" s="10" t="str">
        <f>IF(G57=0,"-",ROUND((G57/F57)*100,1))</f>
        <v>-</v>
      </c>
      <c r="I57" s="11">
        <f t="shared" si="11"/>
        <v>0</v>
      </c>
      <c r="J57" s="8">
        <f>SUMIFS(J58:J70,$A58:$A$70,CONCATENATE(LEFT($A57,2),"*"))</f>
        <v>29691.5</v>
      </c>
      <c r="K57" s="9">
        <f>SUMIFS(K58:K70,$A58:$A$70,CONCATENATE(LEFT($A57,2),"*"))</f>
        <v>38580.6</v>
      </c>
      <c r="L57" s="9">
        <f>SUMIFS(L58:L70,$A58:$A$70,CONCATENATE(LEFT($A57,2),"*"))</f>
        <v>38536</v>
      </c>
      <c r="M57" s="10">
        <f>IF(L57=0,"-",ROUND((L57/K57)*100,1))</f>
        <v>99.9</v>
      </c>
      <c r="N57" s="12">
        <f t="shared" si="12"/>
        <v>-44.599999999998545</v>
      </c>
      <c r="O57" s="25">
        <f>SUMIFS(O58:O70,$A58:$A$70,CONCATENATE(LEFT($A57,2),"*"))</f>
        <v>0</v>
      </c>
      <c r="P57" s="9">
        <f>SUMIFS(P58:P70,$A58:$A$70,CONCATENATE(LEFT($A57,2),"*"))</f>
        <v>0</v>
      </c>
      <c r="Q57" s="9">
        <f>SUMIFS(Q58:Q70,$A58:$A$70,CONCATENATE(LEFT($A57,2),"*"))</f>
        <v>0</v>
      </c>
      <c r="R57" s="10" t="str">
        <f>IF(Q57=0,"-",ROUND((Q57/P57)*100,1))</f>
        <v>-</v>
      </c>
      <c r="S57" s="12">
        <f t="shared" si="13"/>
        <v>0</v>
      </c>
    </row>
    <row r="58" spans="1:19" s="13" customFormat="1" ht="51.75" x14ac:dyDescent="0.25">
      <c r="A58" s="31" t="s">
        <v>128</v>
      </c>
      <c r="B58" s="35" t="s">
        <v>30</v>
      </c>
      <c r="C58" s="2" t="s">
        <v>8</v>
      </c>
      <c r="D58" s="44" t="s">
        <v>72</v>
      </c>
      <c r="E58" s="48">
        <f>[1]Свод!C54</f>
        <v>0</v>
      </c>
      <c r="F58" s="39">
        <f>[1]Свод!D54</f>
        <v>0</v>
      </c>
      <c r="G58" s="39">
        <f>[1]Свод!E54</f>
        <v>0</v>
      </c>
      <c r="H58" s="17" t="str">
        <f t="shared" si="8"/>
        <v>-</v>
      </c>
      <c r="I58" s="18">
        <f t="shared" si="11"/>
        <v>0</v>
      </c>
      <c r="J58" s="16">
        <f>[1]Свод!F54</f>
        <v>29691.5</v>
      </c>
      <c r="K58" s="15">
        <f>[1]Свод!G54</f>
        <v>35312.5</v>
      </c>
      <c r="L58" s="15">
        <f>[1]Свод!H54</f>
        <v>35267.9</v>
      </c>
      <c r="M58" s="17">
        <f t="shared" si="9"/>
        <v>99.9</v>
      </c>
      <c r="N58" s="19">
        <f t="shared" si="12"/>
        <v>-44.599999999998545</v>
      </c>
      <c r="O58" s="14">
        <f>[1]Свод!I54</f>
        <v>0</v>
      </c>
      <c r="P58" s="15">
        <f>[1]Свод!J54</f>
        <v>0</v>
      </c>
      <c r="Q58" s="15">
        <f>[1]Свод!K54</f>
        <v>0</v>
      </c>
      <c r="R58" s="17" t="str">
        <f t="shared" si="10"/>
        <v>-</v>
      </c>
      <c r="S58" s="19">
        <f t="shared" si="13"/>
        <v>0</v>
      </c>
    </row>
    <row r="59" spans="1:19" s="13" customFormat="1" ht="15.75" thickBot="1" x14ac:dyDescent="0.3">
      <c r="A59" s="33" t="s">
        <v>129</v>
      </c>
      <c r="B59" s="36">
        <v>14</v>
      </c>
      <c r="C59" s="37" t="s">
        <v>8</v>
      </c>
      <c r="D59" s="46" t="s">
        <v>75</v>
      </c>
      <c r="E59" s="49">
        <f>[1]Свод!C55</f>
        <v>0</v>
      </c>
      <c r="F59" s="96">
        <f>[1]Свод!D55</f>
        <v>0</v>
      </c>
      <c r="G59" s="96">
        <f>[1]Свод!E55</f>
        <v>0</v>
      </c>
      <c r="H59" s="87" t="str">
        <f t="shared" si="8"/>
        <v>-</v>
      </c>
      <c r="I59" s="97">
        <f t="shared" si="11"/>
        <v>0</v>
      </c>
      <c r="J59" s="28">
        <f>[1]Свод!F55</f>
        <v>0</v>
      </c>
      <c r="K59" s="29">
        <f>[1]Свод!G55</f>
        <v>3268.1</v>
      </c>
      <c r="L59" s="29">
        <f>[1]Свод!H55</f>
        <v>3268.1</v>
      </c>
      <c r="M59" s="87">
        <f t="shared" si="9"/>
        <v>100</v>
      </c>
      <c r="N59" s="88">
        <f t="shared" si="12"/>
        <v>0</v>
      </c>
      <c r="O59" s="98">
        <f>[1]Свод!I55</f>
        <v>0</v>
      </c>
      <c r="P59" s="29">
        <f>[1]Свод!J55</f>
        <v>0</v>
      </c>
      <c r="Q59" s="29">
        <f>[1]Свод!K55</f>
        <v>0</v>
      </c>
      <c r="R59" s="87" t="str">
        <f t="shared" si="10"/>
        <v>-</v>
      </c>
      <c r="S59" s="88">
        <f t="shared" si="13"/>
        <v>0</v>
      </c>
    </row>
    <row r="60" spans="1:19" ht="15.75" thickBot="1" x14ac:dyDescent="0.3">
      <c r="A60" s="30" t="s">
        <v>130</v>
      </c>
      <c r="B60" s="21"/>
      <c r="C60" s="21"/>
      <c r="D60" s="47"/>
      <c r="E60" s="89">
        <v>0</v>
      </c>
      <c r="F60" s="90">
        <v>0</v>
      </c>
      <c r="G60" s="90">
        <v>0</v>
      </c>
      <c r="H60" s="85" t="str">
        <f t="shared" si="8"/>
        <v>-</v>
      </c>
      <c r="I60" s="83">
        <f t="shared" si="11"/>
        <v>0</v>
      </c>
      <c r="J60" s="83"/>
      <c r="K60" s="84">
        <f>SUMIFS($K61:$K$70,$A61:$A$70,CONCATENATE(LEFT($A60,2),"*"))</f>
        <v>0</v>
      </c>
      <c r="L60" s="84">
        <f>SUMIFS($L61:$L$70,$A61:$A$70,CONCATENATE(LEFT($A60,2),"*"))</f>
        <v>0</v>
      </c>
      <c r="M60" s="85" t="str">
        <f t="shared" si="9"/>
        <v>-</v>
      </c>
      <c r="N60" s="83">
        <f t="shared" si="12"/>
        <v>0</v>
      </c>
      <c r="O60" s="83"/>
      <c r="P60" s="90">
        <v>0</v>
      </c>
      <c r="Q60" s="90">
        <v>0</v>
      </c>
      <c r="R60" s="85" t="str">
        <f t="shared" si="10"/>
        <v>-</v>
      </c>
      <c r="S60" s="91">
        <f t="shared" si="13"/>
        <v>0</v>
      </c>
    </row>
    <row r="61" spans="1:19" x14ac:dyDescent="0.25">
      <c r="A61" s="20" t="s">
        <v>131</v>
      </c>
      <c r="B61" s="2"/>
      <c r="C61" s="2"/>
      <c r="D61" s="39"/>
      <c r="E61" s="38"/>
      <c r="F61" s="24">
        <v>504</v>
      </c>
      <c r="G61" s="24">
        <v>3437647</v>
      </c>
      <c r="H61" s="26">
        <f t="shared" si="8"/>
        <v>682072.8</v>
      </c>
      <c r="I61" s="27">
        <f t="shared" si="11"/>
        <v>3437143</v>
      </c>
      <c r="J61" s="27"/>
      <c r="K61" s="24">
        <v>2439240.7999999998</v>
      </c>
      <c r="L61" s="24">
        <v>3315159.1999999997</v>
      </c>
      <c r="M61" s="26">
        <f t="shared" si="9"/>
        <v>135.9</v>
      </c>
      <c r="N61" s="27">
        <f t="shared" si="12"/>
        <v>875918.39999999991</v>
      </c>
      <c r="O61" s="27"/>
      <c r="P61" s="24">
        <v>2341254.2999999998</v>
      </c>
      <c r="Q61" s="24">
        <v>353745.70000000007</v>
      </c>
      <c r="R61" s="26">
        <f t="shared" si="10"/>
        <v>15.1</v>
      </c>
      <c r="S61" s="27">
        <f t="shared" si="13"/>
        <v>-1987508.5999999996</v>
      </c>
    </row>
    <row r="62" spans="1:19" x14ac:dyDescent="0.25">
      <c r="A62" s="20" t="s">
        <v>132</v>
      </c>
      <c r="B62" s="1"/>
      <c r="C62" s="1"/>
      <c r="D62" s="40"/>
      <c r="E62" s="40"/>
      <c r="F62" s="9">
        <v>0</v>
      </c>
      <c r="G62" s="9">
        <v>0</v>
      </c>
      <c r="H62" s="22" t="str">
        <f t="shared" si="8"/>
        <v>-</v>
      </c>
      <c r="I62" s="23">
        <f t="shared" si="11"/>
        <v>0</v>
      </c>
      <c r="J62" s="23"/>
      <c r="K62" s="9">
        <v>0</v>
      </c>
      <c r="L62" s="9">
        <v>0</v>
      </c>
      <c r="M62" s="22" t="str">
        <f t="shared" si="9"/>
        <v>-</v>
      </c>
      <c r="N62" s="23">
        <f t="shared" si="12"/>
        <v>0</v>
      </c>
      <c r="O62" s="23"/>
      <c r="P62" s="9">
        <v>0</v>
      </c>
      <c r="Q62" s="9">
        <v>0</v>
      </c>
      <c r="R62" s="22" t="str">
        <f t="shared" si="10"/>
        <v>-</v>
      </c>
      <c r="S62" s="23">
        <f t="shared" si="13"/>
        <v>0</v>
      </c>
    </row>
    <row r="63" spans="1:19" x14ac:dyDescent="0.25">
      <c r="A63" s="20" t="s">
        <v>132</v>
      </c>
      <c r="B63" s="1"/>
      <c r="C63" s="1"/>
      <c r="D63" s="40"/>
      <c r="E63" s="40"/>
      <c r="F63" s="9">
        <v>0</v>
      </c>
      <c r="G63" s="9">
        <v>0</v>
      </c>
      <c r="H63" s="22" t="str">
        <f t="shared" si="8"/>
        <v>-</v>
      </c>
      <c r="I63" s="23">
        <f t="shared" si="11"/>
        <v>0</v>
      </c>
      <c r="J63" s="23"/>
      <c r="K63" s="9">
        <v>0</v>
      </c>
      <c r="L63" s="9">
        <v>0</v>
      </c>
      <c r="M63" s="22" t="str">
        <f t="shared" si="9"/>
        <v>-</v>
      </c>
      <c r="N63" s="23">
        <f t="shared" si="12"/>
        <v>0</v>
      </c>
      <c r="O63" s="23"/>
      <c r="P63" s="9">
        <v>0</v>
      </c>
      <c r="Q63" s="9">
        <v>0</v>
      </c>
      <c r="R63" s="22" t="str">
        <f t="shared" si="10"/>
        <v>-</v>
      </c>
      <c r="S63" s="23">
        <f t="shared" si="13"/>
        <v>0</v>
      </c>
    </row>
    <row r="64" spans="1:19" x14ac:dyDescent="0.25">
      <c r="A64" s="20" t="s">
        <v>132</v>
      </c>
      <c r="B64" s="1"/>
      <c r="C64" s="1"/>
      <c r="D64" s="40"/>
      <c r="E64" s="40"/>
      <c r="F64" s="9">
        <v>0</v>
      </c>
      <c r="G64" s="9">
        <v>0</v>
      </c>
      <c r="H64" s="22" t="str">
        <f t="shared" si="8"/>
        <v>-</v>
      </c>
      <c r="I64" s="23">
        <f t="shared" si="11"/>
        <v>0</v>
      </c>
      <c r="J64" s="23"/>
      <c r="K64" s="9">
        <v>0</v>
      </c>
      <c r="L64" s="9">
        <v>0</v>
      </c>
      <c r="M64" s="22" t="str">
        <f t="shared" si="9"/>
        <v>-</v>
      </c>
      <c r="N64" s="23">
        <f t="shared" si="12"/>
        <v>0</v>
      </c>
      <c r="O64" s="23"/>
      <c r="P64" s="9">
        <v>0</v>
      </c>
      <c r="Q64" s="9">
        <v>0</v>
      </c>
      <c r="R64" s="22" t="str">
        <f t="shared" si="10"/>
        <v>-</v>
      </c>
      <c r="S64" s="23">
        <f t="shared" si="13"/>
        <v>0</v>
      </c>
    </row>
    <row r="65" spans="1:19" x14ac:dyDescent="0.25">
      <c r="A65" s="20" t="s">
        <v>132</v>
      </c>
      <c r="B65" s="1"/>
      <c r="C65" s="1"/>
      <c r="D65" s="40"/>
      <c r="E65" s="40"/>
      <c r="F65" s="9">
        <v>0</v>
      </c>
      <c r="G65" s="9">
        <v>0</v>
      </c>
      <c r="H65" s="22" t="str">
        <f t="shared" si="8"/>
        <v>-</v>
      </c>
      <c r="I65" s="23">
        <f t="shared" si="11"/>
        <v>0</v>
      </c>
      <c r="J65" s="23"/>
      <c r="K65" s="9">
        <v>0</v>
      </c>
      <c r="L65" s="9">
        <v>0</v>
      </c>
      <c r="M65" s="22" t="str">
        <f t="shared" si="9"/>
        <v>-</v>
      </c>
      <c r="N65" s="23">
        <f t="shared" si="12"/>
        <v>0</v>
      </c>
      <c r="O65" s="23"/>
      <c r="P65" s="9">
        <v>0</v>
      </c>
      <c r="Q65" s="9">
        <v>0</v>
      </c>
      <c r="R65" s="22" t="str">
        <f t="shared" si="10"/>
        <v>-</v>
      </c>
      <c r="S65" s="23">
        <f t="shared" si="13"/>
        <v>0</v>
      </c>
    </row>
    <row r="66" spans="1:19" x14ac:dyDescent="0.25">
      <c r="B66" s="1"/>
      <c r="C66" s="1"/>
      <c r="D66" s="40"/>
      <c r="E66" s="42"/>
    </row>
    <row r="67" spans="1:19" x14ac:dyDescent="0.25">
      <c r="B67" s="1"/>
      <c r="C67" s="1"/>
      <c r="D67" s="40"/>
      <c r="E67" s="42"/>
    </row>
  </sheetData>
  <mergeCells count="8">
    <mergeCell ref="B1:S1"/>
    <mergeCell ref="J3:N3"/>
    <mergeCell ref="O3:S3"/>
    <mergeCell ref="E3:I3"/>
    <mergeCell ref="A3:A4"/>
    <mergeCell ref="B3:B4"/>
    <mergeCell ref="C3:C4"/>
    <mergeCell ref="D3:D4"/>
  </mergeCells>
  <pageMargins left="0.19685039370078741" right="0.19685039370078741" top="0.19685039370078741" bottom="0.19685039370078741" header="0.31496062992125984" footer="0.31496062992125984"/>
  <pageSetup paperSize="8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СА. Сырых</dc:creator>
  <cp:lastModifiedBy>1</cp:lastModifiedBy>
  <cp:lastPrinted>2023-04-12T12:02:50Z</cp:lastPrinted>
  <dcterms:created xsi:type="dcterms:W3CDTF">2015-06-05T18:19:34Z</dcterms:created>
  <dcterms:modified xsi:type="dcterms:W3CDTF">2023-04-16T04:34:03Z</dcterms:modified>
</cp:coreProperties>
</file>